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 Smala - Boulot\9- Chaufferies bois\2024 - Cunlhat\5 - PRO DCE\RENDU\"/>
    </mc:Choice>
  </mc:AlternateContent>
  <xr:revisionPtr revIDLastSave="0" documentId="13_ncr:1_{30CBE8A4-B34B-4240-8F71-BC1D22F2C150}" xr6:coauthVersionLast="47" xr6:coauthVersionMax="47" xr10:uidLastSave="{00000000-0000-0000-0000-000000000000}"/>
  <bookViews>
    <workbookView xWindow="-108" yWindow="-108" windowWidth="23256" windowHeight="13176" xr2:uid="{65294D37-5F90-4F9F-A08F-90E78ED9284A}"/>
  </bookViews>
  <sheets>
    <sheet name="Chaufferie Ecole " sheetId="1" r:id="rId1"/>
  </sheets>
  <externalReferences>
    <externalReference r:id="rId2"/>
    <externalReference r:id="rId3"/>
  </externalReferences>
  <definedNames>
    <definedName name="energies" localSheetId="0">'[1]calcul inflation'!$Y$4:$Y$19</definedName>
    <definedName name="energies">'[2]calcul inflation'!#REF!</definedName>
    <definedName name="_xlnm.Print_Titles" localSheetId="0">'Chaufferie Ecole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2" i="1" l="1"/>
  <c r="F182" i="1"/>
  <c r="R182" i="1" s="1"/>
  <c r="A166" i="1"/>
  <c r="B166" i="1"/>
  <c r="B154" i="1"/>
  <c r="A154" i="1"/>
  <c r="K154" i="1"/>
  <c r="I154" i="1"/>
  <c r="B150" i="1"/>
  <c r="A150" i="1"/>
  <c r="K150" i="1"/>
  <c r="I150" i="1"/>
  <c r="B158" i="1"/>
  <c r="A158" i="1"/>
  <c r="K158" i="1"/>
  <c r="I158" i="1"/>
  <c r="B168" i="1"/>
  <c r="A168" i="1"/>
  <c r="D120" i="1"/>
  <c r="P182" i="1" l="1"/>
  <c r="J182" i="1"/>
  <c r="L182" i="1"/>
  <c r="N182" i="1"/>
  <c r="D114" i="1" l="1"/>
  <c r="H49" i="1"/>
  <c r="F49" i="1"/>
  <c r="H30" i="1"/>
  <c r="F30" i="1"/>
  <c r="H29" i="1"/>
  <c r="F29" i="1"/>
  <c r="H28" i="1"/>
  <c r="F28" i="1"/>
  <c r="H27" i="1"/>
  <c r="F27" i="1"/>
  <c r="F107" i="1"/>
  <c r="H107" i="1" s="1"/>
  <c r="F109" i="1"/>
  <c r="H109" i="1" s="1"/>
  <c r="H105" i="1"/>
  <c r="F108" i="1"/>
  <c r="H108" i="1" s="1"/>
  <c r="F106" i="1"/>
  <c r="H106" i="1" s="1"/>
  <c r="H99" i="1"/>
  <c r="H98" i="1"/>
  <c r="F98" i="1"/>
  <c r="H114" i="1" l="1"/>
  <c r="D115" i="1"/>
  <c r="F114" i="1"/>
  <c r="J114" i="1" s="1"/>
  <c r="F104" i="1"/>
  <c r="H104" i="1" s="1"/>
  <c r="F103" i="1"/>
  <c r="H103" i="1" s="1"/>
  <c r="H111" i="1" s="1"/>
  <c r="G164" i="1" s="1"/>
  <c r="H97" i="1"/>
  <c r="F97" i="1"/>
  <c r="H96" i="1"/>
  <c r="F96" i="1"/>
  <c r="H95" i="1"/>
  <c r="L95" i="1" s="1"/>
  <c r="F95" i="1"/>
  <c r="J95" i="1" s="1"/>
  <c r="H94" i="1"/>
  <c r="F94" i="1"/>
  <c r="H93" i="1"/>
  <c r="F93" i="1"/>
  <c r="L93" i="1" s="1"/>
  <c r="H92" i="1"/>
  <c r="F92" i="1"/>
  <c r="L92" i="1" s="1"/>
  <c r="H91" i="1"/>
  <c r="F91" i="1"/>
  <c r="H90" i="1"/>
  <c r="F90" i="1"/>
  <c r="L90" i="1" s="1"/>
  <c r="H185" i="1"/>
  <c r="F185" i="1"/>
  <c r="H69" i="1"/>
  <c r="F69" i="1"/>
  <c r="H59" i="1"/>
  <c r="F59" i="1"/>
  <c r="L12" i="1"/>
  <c r="J12" i="1"/>
  <c r="L33" i="1"/>
  <c r="J33" i="1"/>
  <c r="H41" i="1"/>
  <c r="H20" i="1"/>
  <c r="L114" i="1" l="1"/>
  <c r="F115" i="1"/>
  <c r="J115" i="1" s="1"/>
  <c r="H115" i="1"/>
  <c r="L115" i="1" s="1"/>
  <c r="J90" i="1"/>
  <c r="J93" i="1"/>
  <c r="J92" i="1"/>
  <c r="H10" i="1"/>
  <c r="H9" i="1"/>
  <c r="H8" i="1"/>
  <c r="H7" i="1"/>
  <c r="H6" i="1" l="1"/>
  <c r="H12" i="1" s="1"/>
  <c r="G150" i="1" s="1"/>
  <c r="H119" i="1"/>
  <c r="F119" i="1"/>
  <c r="H23" i="1" l="1"/>
  <c r="F23" i="1"/>
  <c r="H24" i="1"/>
  <c r="F24" i="1"/>
  <c r="H21" i="1"/>
  <c r="F21" i="1"/>
  <c r="F120" i="1"/>
  <c r="H75" i="1"/>
  <c r="F75" i="1"/>
  <c r="H74" i="1"/>
  <c r="F74" i="1"/>
  <c r="F87" i="1"/>
  <c r="F85" i="1"/>
  <c r="F84" i="1"/>
  <c r="F83" i="1"/>
  <c r="F82" i="1"/>
  <c r="F81" i="1"/>
  <c r="F80" i="1"/>
  <c r="F79" i="1"/>
  <c r="H183" i="1"/>
  <c r="F183" i="1"/>
  <c r="R183" i="1" s="1"/>
  <c r="H64" i="1"/>
  <c r="F64" i="1"/>
  <c r="N64" i="1" s="1"/>
  <c r="H63" i="1"/>
  <c r="F63" i="1"/>
  <c r="R63" i="1" s="1"/>
  <c r="Q62" i="1"/>
  <c r="H62" i="1"/>
  <c r="F62" i="1"/>
  <c r="P62" i="1" s="1"/>
  <c r="Q180" i="1"/>
  <c r="H180" i="1"/>
  <c r="F180" i="1"/>
  <c r="P180" i="1" s="1"/>
  <c r="Q61" i="1"/>
  <c r="H61" i="1"/>
  <c r="F61" i="1"/>
  <c r="P61" i="1" s="1"/>
  <c r="H60" i="1"/>
  <c r="F60" i="1"/>
  <c r="P60" i="1" s="1"/>
  <c r="H184" i="1"/>
  <c r="F184" i="1"/>
  <c r="L184" i="1" s="1"/>
  <c r="Q181" i="1"/>
  <c r="H181" i="1"/>
  <c r="F181" i="1"/>
  <c r="L181" i="1" s="1"/>
  <c r="F50" i="1"/>
  <c r="H187" i="1" l="1"/>
  <c r="H120" i="1"/>
  <c r="R180" i="1"/>
  <c r="P64" i="1"/>
  <c r="J183" i="1"/>
  <c r="L183" i="1"/>
  <c r="N183" i="1"/>
  <c r="P183" i="1"/>
  <c r="J64" i="1"/>
  <c r="R64" i="1"/>
  <c r="P63" i="1"/>
  <c r="L64" i="1"/>
  <c r="R62" i="1"/>
  <c r="J63" i="1"/>
  <c r="L63" i="1"/>
  <c r="N63" i="1"/>
  <c r="R184" i="1"/>
  <c r="J62" i="1"/>
  <c r="L62" i="1"/>
  <c r="J180" i="1"/>
  <c r="N62" i="1"/>
  <c r="L180" i="1"/>
  <c r="R61" i="1"/>
  <c r="R60" i="1"/>
  <c r="N184" i="1"/>
  <c r="N180" i="1"/>
  <c r="P184" i="1"/>
  <c r="R181" i="1"/>
  <c r="P181" i="1"/>
  <c r="N181" i="1"/>
  <c r="J61" i="1"/>
  <c r="J60" i="1"/>
  <c r="L61" i="1"/>
  <c r="J181" i="1"/>
  <c r="J184" i="1"/>
  <c r="L60" i="1"/>
  <c r="N61" i="1"/>
  <c r="N60" i="1"/>
  <c r="H54" i="1" l="1"/>
  <c r="F54" i="1"/>
  <c r="H39" i="1"/>
  <c r="F39" i="1"/>
  <c r="H25" i="1"/>
  <c r="H22" i="1"/>
  <c r="H16" i="1"/>
  <c r="K170" i="1"/>
  <c r="I170" i="1"/>
  <c r="B170" i="1"/>
  <c r="A170" i="1"/>
  <c r="K168" i="1"/>
  <c r="I168" i="1"/>
  <c r="K166" i="1"/>
  <c r="I166" i="1"/>
  <c r="K164" i="1"/>
  <c r="I164" i="1"/>
  <c r="B164" i="1"/>
  <c r="A164" i="1"/>
  <c r="K162" i="1"/>
  <c r="I162" i="1"/>
  <c r="B162" i="1"/>
  <c r="A162" i="1"/>
  <c r="K160" i="1"/>
  <c r="I160" i="1"/>
  <c r="B160" i="1"/>
  <c r="A160" i="1"/>
  <c r="K156" i="1"/>
  <c r="I156" i="1"/>
  <c r="B156" i="1"/>
  <c r="A156" i="1"/>
  <c r="K152" i="1"/>
  <c r="K173" i="1" s="1"/>
  <c r="I152" i="1"/>
  <c r="I173" i="1" s="1"/>
  <c r="B152" i="1"/>
  <c r="A152" i="1"/>
  <c r="K148" i="1"/>
  <c r="I148" i="1"/>
  <c r="F136" i="1"/>
  <c r="L136" i="1" s="1"/>
  <c r="H131" i="1"/>
  <c r="L131" i="1" s="1"/>
  <c r="F131" i="1"/>
  <c r="J131" i="1" s="1"/>
  <c r="H130" i="1"/>
  <c r="F130" i="1"/>
  <c r="H129" i="1"/>
  <c r="F129" i="1"/>
  <c r="L129" i="1" s="1"/>
  <c r="H123" i="1"/>
  <c r="F123" i="1"/>
  <c r="H122" i="1"/>
  <c r="F122" i="1"/>
  <c r="H121" i="1"/>
  <c r="F121" i="1"/>
  <c r="H118" i="1"/>
  <c r="H117" i="1"/>
  <c r="F117" i="1"/>
  <c r="H116" i="1"/>
  <c r="F116" i="1"/>
  <c r="J116" i="1" s="1"/>
  <c r="H87" i="1"/>
  <c r="H85" i="1"/>
  <c r="L85" i="1" s="1"/>
  <c r="J85" i="1"/>
  <c r="H84" i="1"/>
  <c r="L83" i="1"/>
  <c r="J83" i="1"/>
  <c r="H83" i="1"/>
  <c r="H82" i="1"/>
  <c r="L81" i="1"/>
  <c r="J81" i="1"/>
  <c r="H81" i="1"/>
  <c r="H80" i="1"/>
  <c r="L79" i="1"/>
  <c r="J79" i="1"/>
  <c r="H79" i="1"/>
  <c r="H68" i="1"/>
  <c r="F68" i="1"/>
  <c r="H42" i="1"/>
  <c r="F42" i="1"/>
  <c r="L42" i="1" s="1"/>
  <c r="H67" i="1"/>
  <c r="F67" i="1"/>
  <c r="N67" i="1" s="1"/>
  <c r="H66" i="1"/>
  <c r="F66" i="1"/>
  <c r="R66" i="1" s="1"/>
  <c r="Q65" i="1"/>
  <c r="H65" i="1"/>
  <c r="F65" i="1"/>
  <c r="P65" i="1" s="1"/>
  <c r="H50" i="1"/>
  <c r="H48" i="1"/>
  <c r="F48" i="1"/>
  <c r="P48" i="1" s="1"/>
  <c r="H47" i="1"/>
  <c r="H86" i="1"/>
  <c r="F86" i="1"/>
  <c r="H40" i="1"/>
  <c r="F40" i="1"/>
  <c r="H36" i="1"/>
  <c r="F36" i="1"/>
  <c r="H31" i="1"/>
  <c r="F31" i="1"/>
  <c r="H76" i="1"/>
  <c r="F76" i="1"/>
  <c r="H38" i="1"/>
  <c r="F38" i="1"/>
  <c r="H37" i="1"/>
  <c r="F37" i="1"/>
  <c r="H26" i="1"/>
  <c r="F26" i="1"/>
  <c r="F25" i="1"/>
  <c r="F22" i="1"/>
  <c r="F16" i="1"/>
  <c r="H100" i="1" l="1"/>
  <c r="H51" i="1"/>
  <c r="G156" i="1" s="1"/>
  <c r="H133" i="1"/>
  <c r="G168" i="1" s="1"/>
  <c r="M168" i="1" s="1"/>
  <c r="H33" i="1"/>
  <c r="G152" i="1" s="1"/>
  <c r="H44" i="1"/>
  <c r="G154" i="1" s="1"/>
  <c r="H56" i="1"/>
  <c r="G158" i="1" s="1"/>
  <c r="M150" i="1"/>
  <c r="H71" i="1"/>
  <c r="L116" i="1"/>
  <c r="H125" i="1" s="1"/>
  <c r="G166" i="1" s="1"/>
  <c r="M166" i="1" s="1"/>
  <c r="J67" i="1"/>
  <c r="N42" i="1"/>
  <c r="R48" i="1"/>
  <c r="L67" i="1"/>
  <c r="P67" i="1"/>
  <c r="R67" i="1"/>
  <c r="J136" i="1"/>
  <c r="N65" i="1"/>
  <c r="R65" i="1"/>
  <c r="J66" i="1"/>
  <c r="P42" i="1"/>
  <c r="F118" i="1"/>
  <c r="J48" i="1"/>
  <c r="N66" i="1"/>
  <c r="L48" i="1"/>
  <c r="J65" i="1"/>
  <c r="P66" i="1"/>
  <c r="N48" i="1"/>
  <c r="L133" i="1"/>
  <c r="J4" i="1"/>
  <c r="J44" i="1" s="1"/>
  <c r="L65" i="1"/>
  <c r="L66" i="1"/>
  <c r="R42" i="1"/>
  <c r="I174" i="1"/>
  <c r="I175" i="1" s="1"/>
  <c r="K174" i="1"/>
  <c r="K175" i="1" s="1"/>
  <c r="L4" i="1"/>
  <c r="L44" i="1" s="1"/>
  <c r="J129" i="1"/>
  <c r="J133" i="1" s="1"/>
  <c r="J42" i="1"/>
  <c r="M154" i="1" l="1"/>
  <c r="G160" i="1"/>
  <c r="J51" i="1"/>
  <c r="J56" i="1" s="1"/>
  <c r="L51" i="1"/>
  <c r="L56" i="1" s="1"/>
  <c r="M164" i="1"/>
  <c r="J71" i="1"/>
  <c r="L71" i="1"/>
  <c r="J125" i="1" l="1"/>
  <c r="L125" i="1"/>
  <c r="M152" i="1" l="1"/>
  <c r="J138" i="1"/>
  <c r="L138" i="1"/>
  <c r="G162" i="1"/>
  <c r="G136" i="1"/>
  <c r="H136" i="1" s="1"/>
  <c r="M162" i="1" l="1"/>
  <c r="H138" i="1"/>
  <c r="G170" i="1" s="1"/>
  <c r="G173" i="1" s="1"/>
  <c r="G174" i="1" l="1"/>
  <c r="G175" i="1" s="1"/>
  <c r="M170" i="1"/>
  <c r="H139" i="1"/>
  <c r="H4" i="1"/>
  <c r="J100" i="1"/>
  <c r="J187" i="1"/>
  <c r="L100" i="1"/>
  <c r="L187" i="1"/>
</calcChain>
</file>

<file path=xl/sharedStrings.xml><?xml version="1.0" encoding="utf-8"?>
<sst xmlns="http://schemas.openxmlformats.org/spreadsheetml/2006/main" count="253" uniqueCount="136">
  <si>
    <t>Référence</t>
  </si>
  <si>
    <t>Désignation</t>
  </si>
  <si>
    <t>Unité</t>
  </si>
  <si>
    <t>Qtté 
MOe</t>
  </si>
  <si>
    <t>Qtté 
Ent</t>
  </si>
  <si>
    <t>P.U.
€ HT</t>
  </si>
  <si>
    <t>Total
€ HT</t>
  </si>
  <si>
    <t>A partir des documents remis à la consultation, l'entreprise devra prendre en charge toutes les études complémentaires pour une bonne réalisation des travaux.</t>
  </si>
  <si>
    <t>TOURNEBIZE</t>
  </si>
  <si>
    <t>COUHERT</t>
  </si>
  <si>
    <t>ens</t>
  </si>
  <si>
    <t>Transport, manutention, raccordements, percements, supports</t>
  </si>
  <si>
    <t>inclus</t>
  </si>
  <si>
    <t>Canalisations et raccordements électrique</t>
  </si>
  <si>
    <t>Raccordement EF</t>
  </si>
  <si>
    <t>U</t>
  </si>
  <si>
    <t>Ens</t>
  </si>
  <si>
    <t>Sonde température ballon</t>
  </si>
  <si>
    <t>Robinet de puisage</t>
  </si>
  <si>
    <t>Compteur d'énergie</t>
  </si>
  <si>
    <t>Sous-Total</t>
  </si>
  <si>
    <t>Fumisterie</t>
  </si>
  <si>
    <t>ml</t>
  </si>
  <si>
    <t>Ens.</t>
  </si>
  <si>
    <t>Panoplie Hydraulique</t>
  </si>
  <si>
    <t>Percement extérieur</t>
  </si>
  <si>
    <t>Sous-station maison de santée</t>
  </si>
  <si>
    <t>Travaux divers</t>
  </si>
  <si>
    <t>Réserve en cas d'imprévu</t>
  </si>
  <si>
    <t>pourcentage</t>
  </si>
  <si>
    <t>Signification</t>
  </si>
  <si>
    <t>Prix total</t>
  </si>
  <si>
    <t>RECAPITULATIF DU LOT :
Chauffage, ventilation plomberie sanitaire</t>
  </si>
  <si>
    <t>trop bas ! Quel matériel ?</t>
  </si>
  <si>
    <t xml:space="preserve">MONTANT TOTAL HT DU LOT </t>
  </si>
  <si>
    <t>MONTANT TOTAL TTC DU LOT</t>
  </si>
  <si>
    <t>Ballon tampon 1000 L - 8 piquages</t>
  </si>
  <si>
    <t>Thermomètre de contrôle chage ballon</t>
  </si>
  <si>
    <t>Vanne 1/4tr d'isolement</t>
  </si>
  <si>
    <t>Vase d'expansion 50L + manomètre + vanne 1/4tr</t>
  </si>
  <si>
    <t>Té à 135° DN180 - double peau</t>
  </si>
  <si>
    <t>Coude 45° double peau - DN 200 mm</t>
  </si>
  <si>
    <t>Vanne 1/4tr - DN25</t>
  </si>
  <si>
    <t>Carte de communication</t>
  </si>
  <si>
    <t>Purgeur automatique</t>
  </si>
  <si>
    <t>Sonde extérieure</t>
  </si>
  <si>
    <t>Accesoires (joints, raccords)</t>
  </si>
  <si>
    <t>2.3</t>
  </si>
  <si>
    <t>Dépose</t>
  </si>
  <si>
    <t>Isolement, purge et dépose réseau gaz</t>
  </si>
  <si>
    <t>Dépose équipements techniques chaufferie</t>
  </si>
  <si>
    <t>Dépose équipements électriques chaufferie</t>
  </si>
  <si>
    <t>Dépose bloc WC et mise en attente EF/EV</t>
  </si>
  <si>
    <t>Dépose conduit de fumées en chaufferie</t>
  </si>
  <si>
    <t>2.4</t>
  </si>
  <si>
    <t>Cascade de chaudière</t>
  </si>
  <si>
    <t xml:space="preserve">Chaudière PES232 – 32 kW </t>
  </si>
  <si>
    <t>Chaudières</t>
  </si>
  <si>
    <t>Boitier de régulation de la cascade</t>
  </si>
  <si>
    <t>Armoire électrique</t>
  </si>
  <si>
    <t>Groupe de charge chaudière/ballon</t>
  </si>
  <si>
    <t>2.5</t>
  </si>
  <si>
    <t>Ballon tampon</t>
  </si>
  <si>
    <t>Soupape de sécurité + PVC</t>
  </si>
  <si>
    <t>Résistance électrique de secours 10 kW</t>
  </si>
  <si>
    <t>2.6</t>
  </si>
  <si>
    <t>Silo</t>
  </si>
  <si>
    <t>Transfert par aspiration par chaudière (tuyau, accessoires, ….)</t>
  </si>
  <si>
    <t>Percements murs</t>
  </si>
  <si>
    <t>2.7</t>
  </si>
  <si>
    <t>Modification arrivée eau froide en chaufferie</t>
  </si>
  <si>
    <t>Remplacement chapeau par Sortie conique DN 180mm</t>
  </si>
  <si>
    <t>Carnot DN180 - longeur droite double peau</t>
  </si>
  <si>
    <t>Bouchon à collier DN180</t>
  </si>
  <si>
    <t>Réduction DN130/180 - double peau</t>
  </si>
  <si>
    <t>Coude 45° - DN130 - double peau</t>
  </si>
  <si>
    <t>Té sortie chaudière DN130 - double peau</t>
  </si>
  <si>
    <t>Conduit DN130 1m - double peau</t>
  </si>
  <si>
    <t>Prise d'air de tirage avec équilibreur - DN130</t>
  </si>
  <si>
    <t>Reprise volige</t>
  </si>
  <si>
    <t>Réduction 180 - 200 mm</t>
  </si>
  <si>
    <t>Té à 135° DN200 - double peau</t>
  </si>
  <si>
    <t>Collecteur secondaire</t>
  </si>
  <si>
    <t>Purge basse</t>
  </si>
  <si>
    <t>Location nacelle</t>
  </si>
  <si>
    <t>Départ école</t>
  </si>
  <si>
    <t>Vanne 3 voies motorisée</t>
  </si>
  <si>
    <t>Filtre à tamis</t>
  </si>
  <si>
    <t>Circulateur double</t>
  </si>
  <si>
    <t>Pot à boue à turbulence</t>
  </si>
  <si>
    <t>Thermomètre à alcool</t>
  </si>
  <si>
    <t>Sonde de température</t>
  </si>
  <si>
    <t>Vanne 1/4 tr</t>
  </si>
  <si>
    <t>Thermostat d'ambiance radio - hebdo</t>
  </si>
  <si>
    <t>Départ maison de santé</t>
  </si>
  <si>
    <t>2.11</t>
  </si>
  <si>
    <t>Production d'eau chaude sanitaire</t>
  </si>
  <si>
    <t>Chauffe-eau 30 litres</t>
  </si>
  <si>
    <t>Vanne d'arrêt EF</t>
  </si>
  <si>
    <t>Groupe de sécurité + siphon</t>
  </si>
  <si>
    <t>Raccordements EF/EU</t>
  </si>
  <si>
    <t>Calorifuge - 30mm laine de verre revêtue aluminium</t>
  </si>
  <si>
    <t>Repose mitigueur</t>
  </si>
  <si>
    <t>Raccordement électricité</t>
  </si>
  <si>
    <t>2.13</t>
  </si>
  <si>
    <t>Raccord Cuivre/PE</t>
  </si>
  <si>
    <t>2.9</t>
  </si>
  <si>
    <t>Divers : repose et raccordements bloc-WC</t>
  </si>
  <si>
    <t>Sous-station Regudis H</t>
  </si>
  <si>
    <t>Raccordement électrique depuis l'attente</t>
  </si>
  <si>
    <t>Té de purge avec bouchon - DN 200</t>
  </si>
  <si>
    <t>Tube aller/retour cuivre 30/32</t>
  </si>
  <si>
    <t>Voyant lumineux défaut</t>
  </si>
  <si>
    <t>Raccordements voyant "école"</t>
  </si>
  <si>
    <t>Raccordement voyant "maison de santé"</t>
  </si>
  <si>
    <t>Piece de fixation Tube PE</t>
  </si>
  <si>
    <t>Tableau, protection et relais en local sous-station pour voyant</t>
  </si>
  <si>
    <t>Canalisations / Raccordement EF/EU</t>
  </si>
  <si>
    <t>Câblage résistance depuis TGBT avec délesteur triphasé</t>
  </si>
  <si>
    <t>Silo extérieur 2 x 4m / h : 2,85 / capapcité 8 T</t>
  </si>
  <si>
    <t>Tapis de projection</t>
  </si>
  <si>
    <t>Modification réseau ECS et calorifuge 25mm</t>
  </si>
  <si>
    <t>Raccordement hydraulique avec réseau de chaleur</t>
  </si>
  <si>
    <t>Réseaux de chaleur</t>
  </si>
  <si>
    <t>calorifuge : mousse PU 25mm</t>
  </si>
  <si>
    <t>canalisation cuivre en intérieur - Diam 32</t>
  </si>
  <si>
    <t>2 fourreaux DN40 rouge et vert</t>
  </si>
  <si>
    <t>Tubes préisolé 32+32/111</t>
  </si>
  <si>
    <t>2.8</t>
  </si>
  <si>
    <t>2.14</t>
  </si>
  <si>
    <t>OPTION</t>
  </si>
  <si>
    <t>Toncon droit 1m double peau - DN 200</t>
  </si>
  <si>
    <t>Fumisterie : remplacement existant</t>
  </si>
  <si>
    <t>TVA 20%</t>
  </si>
  <si>
    <t>Sous-Total (HT)</t>
  </si>
  <si>
    <t>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</si>
</sst>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</cellStyleXfs>
  <cellXfs count="83">
    <xf numFmtId="0" fontId="0" fillId="0" borderId="0" xfId="0"/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44" fontId="1" fillId="2" borderId="1" xfId="2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wrapText="1"/>
    </xf>
    <xf numFmtId="44" fontId="1" fillId="0" borderId="0" xfId="2" applyFont="1" applyAlignment="1">
      <alignment horizontal="center" vertical="center"/>
    </xf>
    <xf numFmtId="0" fontId="1" fillId="0" borderId="0" xfId="1" applyAlignment="1">
      <alignment vertical="center"/>
    </xf>
    <xf numFmtId="44" fontId="3" fillId="0" borderId="0" xfId="2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 applyProtection="1">
      <alignment horizontal="center" vertical="center"/>
      <protection locked="0"/>
    </xf>
    <xf numFmtId="44" fontId="1" fillId="0" borderId="2" xfId="2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3" xfId="1" applyFont="1" applyBorder="1" applyAlignment="1" applyProtection="1">
      <alignment horizontal="center" vertical="center"/>
      <protection locked="0"/>
    </xf>
    <xf numFmtId="44" fontId="2" fillId="0" borderId="3" xfId="2" applyFont="1" applyBorder="1" applyAlignment="1" applyProtection="1">
      <alignment horizontal="center" vertical="center"/>
      <protection locked="0"/>
    </xf>
    <xf numFmtId="0" fontId="2" fillId="0" borderId="0" xfId="1" applyFont="1"/>
    <xf numFmtId="0" fontId="1" fillId="0" borderId="3" xfId="1" applyBorder="1" applyAlignment="1">
      <alignment horizontal="center" vertical="center"/>
    </xf>
    <xf numFmtId="0" fontId="4" fillId="0" borderId="3" xfId="1" applyFont="1" applyBorder="1" applyAlignment="1">
      <alignment horizontal="left" vertical="center" wrapText="1"/>
    </xf>
    <xf numFmtId="0" fontId="1" fillId="0" borderId="3" xfId="1" applyBorder="1" applyAlignment="1" applyProtection="1">
      <alignment horizontal="center" vertical="center"/>
      <protection locked="0"/>
    </xf>
    <xf numFmtId="44" fontId="1" fillId="0" borderId="3" xfId="2" applyFont="1" applyBorder="1" applyAlignment="1" applyProtection="1">
      <alignment horizontal="center" vertical="center"/>
      <protection locked="0"/>
    </xf>
    <xf numFmtId="0" fontId="1" fillId="0" borderId="3" xfId="1" applyBorder="1" applyAlignment="1">
      <alignment horizontal="center" vertical="center" wrapText="1"/>
    </xf>
    <xf numFmtId="44" fontId="1" fillId="0" borderId="3" xfId="2" applyFont="1" applyFill="1" applyBorder="1" applyAlignment="1" applyProtection="1">
      <alignment horizontal="center" vertical="center"/>
      <protection locked="0"/>
    </xf>
    <xf numFmtId="0" fontId="1" fillId="0" borderId="3" xfId="1" applyBorder="1" applyAlignment="1">
      <alignment horizontal="left" vertical="center" wrapText="1"/>
    </xf>
    <xf numFmtId="0" fontId="1" fillId="3" borderId="5" xfId="1" applyFill="1" applyBorder="1" applyAlignment="1">
      <alignment horizontal="center" vertical="center"/>
    </xf>
    <xf numFmtId="44" fontId="1" fillId="3" borderId="5" xfId="2" applyFont="1" applyFill="1" applyBorder="1" applyAlignment="1">
      <alignment horizontal="center" vertical="center"/>
    </xf>
    <xf numFmtId="44" fontId="2" fillId="0" borderId="3" xfId="2" applyFont="1" applyFill="1" applyBorder="1" applyAlignment="1" applyProtection="1">
      <alignment horizontal="center" vertical="center"/>
      <protection locked="0"/>
    </xf>
    <xf numFmtId="44" fontId="1" fillId="0" borderId="0" xfId="2" applyFont="1" applyBorder="1" applyAlignment="1" applyProtection="1">
      <alignment horizontal="center" vertical="center"/>
      <protection locked="0"/>
    </xf>
    <xf numFmtId="9" fontId="1" fillId="0" borderId="0" xfId="1" applyNumberFormat="1" applyAlignment="1">
      <alignment horizontal="center" vertical="center"/>
    </xf>
    <xf numFmtId="9" fontId="1" fillId="0" borderId="3" xfId="1" applyNumberFormat="1" applyBorder="1" applyAlignment="1" applyProtection="1">
      <alignment horizontal="center" vertical="center"/>
      <protection locked="0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44" fontId="1" fillId="0" borderId="10" xfId="2" applyFont="1" applyBorder="1" applyAlignment="1">
      <alignment horizontal="center" vertical="center"/>
    </xf>
    <xf numFmtId="44" fontId="1" fillId="0" borderId="11" xfId="2" applyFont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44" fontId="1" fillId="0" borderId="0" xfId="1" applyNumberFormat="1"/>
    <xf numFmtId="44" fontId="5" fillId="0" borderId="0" xfId="1" applyNumberFormat="1" applyFont="1"/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44" fontId="1" fillId="0" borderId="13" xfId="2" applyFont="1" applyBorder="1" applyAlignment="1">
      <alignment horizontal="center" vertical="center"/>
    </xf>
    <xf numFmtId="44" fontId="1" fillId="0" borderId="15" xfId="2" applyFont="1" applyBorder="1" applyAlignment="1">
      <alignment horizontal="center" vertical="center"/>
    </xf>
    <xf numFmtId="44" fontId="1" fillId="0" borderId="0" xfId="2" applyFont="1" applyFill="1" applyBorder="1" applyAlignment="1" applyProtection="1">
      <alignment horizontal="center" vertical="center"/>
      <protection locked="0"/>
    </xf>
    <xf numFmtId="0" fontId="1" fillId="0" borderId="3" xfId="1" quotePrefix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49" fontId="0" fillId="0" borderId="0" xfId="3" applyNumberFormat="1" applyFont="1" applyAlignment="1">
      <alignment horizontal="left" wrapText="1"/>
    </xf>
    <xf numFmtId="0" fontId="1" fillId="0" borderId="0" xfId="1" applyAlignment="1">
      <alignment horizontal="left"/>
    </xf>
    <xf numFmtId="49" fontId="3" fillId="0" borderId="0" xfId="3" applyNumberFormat="1" applyAlignment="1">
      <alignment horizontal="left" wrapText="1"/>
    </xf>
    <xf numFmtId="49" fontId="1" fillId="0" borderId="0" xfId="3" applyNumberFormat="1" applyFont="1" applyAlignment="1">
      <alignment horizontal="left" wrapText="1"/>
    </xf>
    <xf numFmtId="49" fontId="2" fillId="0" borderId="0" xfId="3" applyNumberFormat="1" applyFont="1" applyAlignment="1">
      <alignment horizontal="left" wrapText="1"/>
    </xf>
    <xf numFmtId="0" fontId="1" fillId="0" borderId="0" xfId="1" applyAlignment="1" applyProtection="1">
      <alignment horizontal="center" vertical="center"/>
      <protection locked="0"/>
    </xf>
    <xf numFmtId="0" fontId="1" fillId="0" borderId="10" xfId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44" fontId="1" fillId="3" borderId="0" xfId="2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" fillId="3" borderId="4" xfId="1" applyFill="1" applyBorder="1" applyAlignment="1">
      <alignment horizontal="right" vertical="center" wrapText="1"/>
    </xf>
    <xf numFmtId="0" fontId="1" fillId="3" borderId="5" xfId="1" applyFill="1" applyBorder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44" fontId="1" fillId="0" borderId="10" xfId="2" applyFont="1" applyBorder="1" applyAlignment="1">
      <alignment horizontal="center" vertical="center"/>
    </xf>
    <xf numFmtId="44" fontId="1" fillId="0" borderId="11" xfId="2" applyFont="1" applyBorder="1" applyAlignment="1">
      <alignment horizontal="center" vertical="center"/>
    </xf>
    <xf numFmtId="44" fontId="1" fillId="0" borderId="4" xfId="2" applyFont="1" applyBorder="1" applyAlignment="1">
      <alignment horizontal="center" vertical="center"/>
    </xf>
    <xf numFmtId="44" fontId="1" fillId="0" borderId="6" xfId="2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4" fontId="7" fillId="0" borderId="4" xfId="2" applyFont="1" applyBorder="1" applyAlignment="1">
      <alignment horizontal="center" vertical="center"/>
    </xf>
    <xf numFmtId="44" fontId="7" fillId="0" borderId="6" xfId="2" applyFont="1" applyBorder="1" applyAlignment="1">
      <alignment horizontal="center" vertical="center"/>
    </xf>
    <xf numFmtId="49" fontId="1" fillId="0" borderId="10" xfId="1" applyNumberFormat="1" applyBorder="1" applyAlignment="1">
      <alignment horizontal="center" vertical="center"/>
    </xf>
    <xf numFmtId="0" fontId="1" fillId="0" borderId="12" xfId="1" applyBorder="1" applyAlignment="1">
      <alignment horizontal="left" vertical="center" wrapText="1"/>
    </xf>
    <xf numFmtId="0" fontId="1" fillId="0" borderId="12" xfId="1" applyBorder="1" applyAlignment="1" applyProtection="1">
      <alignment horizontal="center" vertical="center"/>
      <protection locked="0"/>
    </xf>
    <xf numFmtId="44" fontId="1" fillId="0" borderId="12" xfId="2" applyFont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>
      <alignment horizontal="left" vertical="center" wrapText="1"/>
    </xf>
    <xf numFmtId="0" fontId="1" fillId="2" borderId="1" xfId="1" applyFill="1" applyBorder="1" applyAlignment="1" applyProtection="1">
      <alignment horizontal="center" vertical="center"/>
      <protection locked="0"/>
    </xf>
    <xf numFmtId="44" fontId="1" fillId="2" borderId="1" xfId="2" applyFont="1" applyFill="1" applyBorder="1" applyAlignment="1" applyProtection="1">
      <alignment horizontal="center" vertical="center"/>
      <protection locked="0"/>
    </xf>
  </cellXfs>
  <cellStyles count="4">
    <cellStyle name="Monétaire 2" xfId="2" xr:uid="{EAA0B457-E8B0-4A6E-B9D7-BEF55B6C1514}"/>
    <cellStyle name="Normal" xfId="0" builtinId="0"/>
    <cellStyle name="Normal 2" xfId="1" xr:uid="{FE1CEA41-6D41-4B38-8EE6-6A9237E600A7}"/>
    <cellStyle name="Normal 2 2" xfId="3" xr:uid="{67609928-CF71-49F7-8D40-CD8F770623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ffaires/9-%20Chaufferies%20bois/2021-Sauxillanges/PRO/comparatif%20economique%20syst&#232;me%20chauffage%20-%20Sauxillanges%20-%20Ecole%20Primair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La%20Smala%20-%20Boulot\9-%20Chaufferies%20bois\2024%20-%20Cunlhat\2%20-%20APS\comparatif%20economique%20syst&#232;me%20chauffage%20-%20Cunlhat.xlsx" TargetMode="External"/><Relationship Id="rId1" Type="http://schemas.openxmlformats.org/officeDocument/2006/relationships/externalLinkPath" Target="/La%20Smala%20-%20Boulot/9-%20Chaufferies%20bois/2024%20-%20Cunlhat/2%20-%20APS/comparatif%20economique%20syst&#232;me%20chauffage%20-%20Cunlh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oix PAC-BE"/>
      <sheetName val="calcul inflation"/>
      <sheetName val="Chiffrage"/>
      <sheetName val="Feuil1"/>
    </sheetNames>
    <sheetDataSet>
      <sheetData sheetId="0"/>
      <sheetData sheetId="1">
        <row r="4">
          <cell r="Y4" t="str">
            <v>bois bûche</v>
          </cell>
        </row>
        <row r="5">
          <cell r="Y5" t="str">
            <v>Eléctricité</v>
          </cell>
        </row>
        <row r="6">
          <cell r="Y6" t="str">
            <v>Fuel</v>
          </cell>
        </row>
        <row r="7">
          <cell r="Y7" t="str">
            <v>Gaz</v>
          </cell>
        </row>
        <row r="8">
          <cell r="Y8" t="str">
            <v>Granulé de bois</v>
          </cell>
        </row>
        <row r="9">
          <cell r="Y9" t="str">
            <v>plaquette</v>
          </cell>
        </row>
        <row r="10">
          <cell r="Y10" t="str">
            <v>Mixte 1</v>
          </cell>
        </row>
        <row r="11">
          <cell r="Y11" t="str">
            <v>Mixte 2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iffrage SC1"/>
      <sheetName val="Chiffrage SC2"/>
      <sheetName val="choix PAC-BE"/>
      <sheetName val="calcul inflation"/>
      <sheetName val="Feuil1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7A3C1-C5C6-4001-A863-31B39B601504}">
  <dimension ref="A1:R187"/>
  <sheetViews>
    <sheetView showGridLines="0" tabSelected="1" view="pageLayout" topLeftCell="A138" zoomScaleNormal="100" zoomScaleSheetLayoutView="100" workbookViewId="0">
      <selection activeCell="G192" sqref="G192"/>
    </sheetView>
  </sheetViews>
  <sheetFormatPr baseColWidth="10" defaultRowHeight="13.2" outlineLevelRow="1" x14ac:dyDescent="0.25"/>
  <cols>
    <col min="1" max="1" width="7.77734375" style="5" customWidth="1"/>
    <col min="2" max="2" width="38.21875" style="6" customWidth="1"/>
    <col min="3" max="4" width="6.88671875" style="5" customWidth="1"/>
    <col min="5" max="5" width="1.88671875" style="5" customWidth="1"/>
    <col min="6" max="6" width="6" style="5" customWidth="1"/>
    <col min="7" max="7" width="13" style="7" bestFit="1" customWidth="1"/>
    <col min="8" max="8" width="13" style="7" customWidth="1"/>
    <col min="9" max="9" width="13.109375" style="7" hidden="1" customWidth="1"/>
    <col min="10" max="10" width="13" style="7" hidden="1" customWidth="1"/>
    <col min="11" max="11" width="11.5546875" style="7" hidden="1" customWidth="1"/>
    <col min="12" max="12" width="14.33203125" style="7" hidden="1" customWidth="1"/>
    <col min="13" max="15" width="11.44140625" style="4" hidden="1" customWidth="1"/>
    <col min="16" max="18" width="0" style="4" hidden="1" customWidth="1"/>
    <col min="19" max="19" width="13" style="4" bestFit="1" customWidth="1"/>
    <col min="20" max="256" width="11.5546875" style="4"/>
    <col min="257" max="257" width="9" style="4" customWidth="1"/>
    <col min="258" max="258" width="40.33203125" style="4" customWidth="1"/>
    <col min="259" max="260" width="6.88671875" style="4" customWidth="1"/>
    <col min="261" max="261" width="1.88671875" style="4" customWidth="1"/>
    <col min="262" max="262" width="6" style="4" customWidth="1"/>
    <col min="263" max="263" width="12.109375" style="4" bestFit="1" customWidth="1"/>
    <col min="264" max="264" width="13" style="4" customWidth="1"/>
    <col min="265" max="274" width="0" style="4" hidden="1" customWidth="1"/>
    <col min="275" max="512" width="11.5546875" style="4"/>
    <col min="513" max="513" width="9" style="4" customWidth="1"/>
    <col min="514" max="514" width="40.33203125" style="4" customWidth="1"/>
    <col min="515" max="516" width="6.88671875" style="4" customWidth="1"/>
    <col min="517" max="517" width="1.88671875" style="4" customWidth="1"/>
    <col min="518" max="518" width="6" style="4" customWidth="1"/>
    <col min="519" max="519" width="12.109375" style="4" bestFit="1" customWidth="1"/>
    <col min="520" max="520" width="13" style="4" customWidth="1"/>
    <col min="521" max="530" width="0" style="4" hidden="1" customWidth="1"/>
    <col min="531" max="768" width="11.5546875" style="4"/>
    <col min="769" max="769" width="9" style="4" customWidth="1"/>
    <col min="770" max="770" width="40.33203125" style="4" customWidth="1"/>
    <col min="771" max="772" width="6.88671875" style="4" customWidth="1"/>
    <col min="773" max="773" width="1.88671875" style="4" customWidth="1"/>
    <col min="774" max="774" width="6" style="4" customWidth="1"/>
    <col min="775" max="775" width="12.109375" style="4" bestFit="1" customWidth="1"/>
    <col min="776" max="776" width="13" style="4" customWidth="1"/>
    <col min="777" max="786" width="0" style="4" hidden="1" customWidth="1"/>
    <col min="787" max="1024" width="11.5546875" style="4"/>
    <col min="1025" max="1025" width="9" style="4" customWidth="1"/>
    <col min="1026" max="1026" width="40.33203125" style="4" customWidth="1"/>
    <col min="1027" max="1028" width="6.88671875" style="4" customWidth="1"/>
    <col min="1029" max="1029" width="1.88671875" style="4" customWidth="1"/>
    <col min="1030" max="1030" width="6" style="4" customWidth="1"/>
    <col min="1031" max="1031" width="12.109375" style="4" bestFit="1" customWidth="1"/>
    <col min="1032" max="1032" width="13" style="4" customWidth="1"/>
    <col min="1033" max="1042" width="0" style="4" hidden="1" customWidth="1"/>
    <col min="1043" max="1280" width="11.5546875" style="4"/>
    <col min="1281" max="1281" width="9" style="4" customWidth="1"/>
    <col min="1282" max="1282" width="40.33203125" style="4" customWidth="1"/>
    <col min="1283" max="1284" width="6.88671875" style="4" customWidth="1"/>
    <col min="1285" max="1285" width="1.88671875" style="4" customWidth="1"/>
    <col min="1286" max="1286" width="6" style="4" customWidth="1"/>
    <col min="1287" max="1287" width="12.109375" style="4" bestFit="1" customWidth="1"/>
    <col min="1288" max="1288" width="13" style="4" customWidth="1"/>
    <col min="1289" max="1298" width="0" style="4" hidden="1" customWidth="1"/>
    <col min="1299" max="1536" width="11.5546875" style="4"/>
    <col min="1537" max="1537" width="9" style="4" customWidth="1"/>
    <col min="1538" max="1538" width="40.33203125" style="4" customWidth="1"/>
    <col min="1539" max="1540" width="6.88671875" style="4" customWidth="1"/>
    <col min="1541" max="1541" width="1.88671875" style="4" customWidth="1"/>
    <col min="1542" max="1542" width="6" style="4" customWidth="1"/>
    <col min="1543" max="1543" width="12.109375" style="4" bestFit="1" customWidth="1"/>
    <col min="1544" max="1544" width="13" style="4" customWidth="1"/>
    <col min="1545" max="1554" width="0" style="4" hidden="1" customWidth="1"/>
    <col min="1555" max="1792" width="11.5546875" style="4"/>
    <col min="1793" max="1793" width="9" style="4" customWidth="1"/>
    <col min="1794" max="1794" width="40.33203125" style="4" customWidth="1"/>
    <col min="1795" max="1796" width="6.88671875" style="4" customWidth="1"/>
    <col min="1797" max="1797" width="1.88671875" style="4" customWidth="1"/>
    <col min="1798" max="1798" width="6" style="4" customWidth="1"/>
    <col min="1799" max="1799" width="12.109375" style="4" bestFit="1" customWidth="1"/>
    <col min="1800" max="1800" width="13" style="4" customWidth="1"/>
    <col min="1801" max="1810" width="0" style="4" hidden="1" customWidth="1"/>
    <col min="1811" max="2048" width="11.5546875" style="4"/>
    <col min="2049" max="2049" width="9" style="4" customWidth="1"/>
    <col min="2050" max="2050" width="40.33203125" style="4" customWidth="1"/>
    <col min="2051" max="2052" width="6.88671875" style="4" customWidth="1"/>
    <col min="2053" max="2053" width="1.88671875" style="4" customWidth="1"/>
    <col min="2054" max="2054" width="6" style="4" customWidth="1"/>
    <col min="2055" max="2055" width="12.109375" style="4" bestFit="1" customWidth="1"/>
    <col min="2056" max="2056" width="13" style="4" customWidth="1"/>
    <col min="2057" max="2066" width="0" style="4" hidden="1" customWidth="1"/>
    <col min="2067" max="2304" width="11.5546875" style="4"/>
    <col min="2305" max="2305" width="9" style="4" customWidth="1"/>
    <col min="2306" max="2306" width="40.33203125" style="4" customWidth="1"/>
    <col min="2307" max="2308" width="6.88671875" style="4" customWidth="1"/>
    <col min="2309" max="2309" width="1.88671875" style="4" customWidth="1"/>
    <col min="2310" max="2310" width="6" style="4" customWidth="1"/>
    <col min="2311" max="2311" width="12.109375" style="4" bestFit="1" customWidth="1"/>
    <col min="2312" max="2312" width="13" style="4" customWidth="1"/>
    <col min="2313" max="2322" width="0" style="4" hidden="1" customWidth="1"/>
    <col min="2323" max="2560" width="11.5546875" style="4"/>
    <col min="2561" max="2561" width="9" style="4" customWidth="1"/>
    <col min="2562" max="2562" width="40.33203125" style="4" customWidth="1"/>
    <col min="2563" max="2564" width="6.88671875" style="4" customWidth="1"/>
    <col min="2565" max="2565" width="1.88671875" style="4" customWidth="1"/>
    <col min="2566" max="2566" width="6" style="4" customWidth="1"/>
    <col min="2567" max="2567" width="12.109375" style="4" bestFit="1" customWidth="1"/>
    <col min="2568" max="2568" width="13" style="4" customWidth="1"/>
    <col min="2569" max="2578" width="0" style="4" hidden="1" customWidth="1"/>
    <col min="2579" max="2816" width="11.5546875" style="4"/>
    <col min="2817" max="2817" width="9" style="4" customWidth="1"/>
    <col min="2818" max="2818" width="40.33203125" style="4" customWidth="1"/>
    <col min="2819" max="2820" width="6.88671875" style="4" customWidth="1"/>
    <col min="2821" max="2821" width="1.88671875" style="4" customWidth="1"/>
    <col min="2822" max="2822" width="6" style="4" customWidth="1"/>
    <col min="2823" max="2823" width="12.109375" style="4" bestFit="1" customWidth="1"/>
    <col min="2824" max="2824" width="13" style="4" customWidth="1"/>
    <col min="2825" max="2834" width="0" style="4" hidden="1" customWidth="1"/>
    <col min="2835" max="3072" width="11.5546875" style="4"/>
    <col min="3073" max="3073" width="9" style="4" customWidth="1"/>
    <col min="3074" max="3074" width="40.33203125" style="4" customWidth="1"/>
    <col min="3075" max="3076" width="6.88671875" style="4" customWidth="1"/>
    <col min="3077" max="3077" width="1.88671875" style="4" customWidth="1"/>
    <col min="3078" max="3078" width="6" style="4" customWidth="1"/>
    <col min="3079" max="3079" width="12.109375" style="4" bestFit="1" customWidth="1"/>
    <col min="3080" max="3080" width="13" style="4" customWidth="1"/>
    <col min="3081" max="3090" width="0" style="4" hidden="1" customWidth="1"/>
    <col min="3091" max="3328" width="11.5546875" style="4"/>
    <col min="3329" max="3329" width="9" style="4" customWidth="1"/>
    <col min="3330" max="3330" width="40.33203125" style="4" customWidth="1"/>
    <col min="3331" max="3332" width="6.88671875" style="4" customWidth="1"/>
    <col min="3333" max="3333" width="1.88671875" style="4" customWidth="1"/>
    <col min="3334" max="3334" width="6" style="4" customWidth="1"/>
    <col min="3335" max="3335" width="12.109375" style="4" bestFit="1" customWidth="1"/>
    <col min="3336" max="3336" width="13" style="4" customWidth="1"/>
    <col min="3337" max="3346" width="0" style="4" hidden="1" customWidth="1"/>
    <col min="3347" max="3584" width="11.5546875" style="4"/>
    <col min="3585" max="3585" width="9" style="4" customWidth="1"/>
    <col min="3586" max="3586" width="40.33203125" style="4" customWidth="1"/>
    <col min="3587" max="3588" width="6.88671875" style="4" customWidth="1"/>
    <col min="3589" max="3589" width="1.88671875" style="4" customWidth="1"/>
    <col min="3590" max="3590" width="6" style="4" customWidth="1"/>
    <col min="3591" max="3591" width="12.109375" style="4" bestFit="1" customWidth="1"/>
    <col min="3592" max="3592" width="13" style="4" customWidth="1"/>
    <col min="3593" max="3602" width="0" style="4" hidden="1" customWidth="1"/>
    <col min="3603" max="3840" width="11.5546875" style="4"/>
    <col min="3841" max="3841" width="9" style="4" customWidth="1"/>
    <col min="3842" max="3842" width="40.33203125" style="4" customWidth="1"/>
    <col min="3843" max="3844" width="6.88671875" style="4" customWidth="1"/>
    <col min="3845" max="3845" width="1.88671875" style="4" customWidth="1"/>
    <col min="3846" max="3846" width="6" style="4" customWidth="1"/>
    <col min="3847" max="3847" width="12.109375" style="4" bestFit="1" customWidth="1"/>
    <col min="3848" max="3848" width="13" style="4" customWidth="1"/>
    <col min="3849" max="3858" width="0" style="4" hidden="1" customWidth="1"/>
    <col min="3859" max="4096" width="11.5546875" style="4"/>
    <col min="4097" max="4097" width="9" style="4" customWidth="1"/>
    <col min="4098" max="4098" width="40.33203125" style="4" customWidth="1"/>
    <col min="4099" max="4100" width="6.88671875" style="4" customWidth="1"/>
    <col min="4101" max="4101" width="1.88671875" style="4" customWidth="1"/>
    <col min="4102" max="4102" width="6" style="4" customWidth="1"/>
    <col min="4103" max="4103" width="12.109375" style="4" bestFit="1" customWidth="1"/>
    <col min="4104" max="4104" width="13" style="4" customWidth="1"/>
    <col min="4105" max="4114" width="0" style="4" hidden="1" customWidth="1"/>
    <col min="4115" max="4352" width="11.5546875" style="4"/>
    <col min="4353" max="4353" width="9" style="4" customWidth="1"/>
    <col min="4354" max="4354" width="40.33203125" style="4" customWidth="1"/>
    <col min="4355" max="4356" width="6.88671875" style="4" customWidth="1"/>
    <col min="4357" max="4357" width="1.88671875" style="4" customWidth="1"/>
    <col min="4358" max="4358" width="6" style="4" customWidth="1"/>
    <col min="4359" max="4359" width="12.109375" style="4" bestFit="1" customWidth="1"/>
    <col min="4360" max="4360" width="13" style="4" customWidth="1"/>
    <col min="4361" max="4370" width="0" style="4" hidden="1" customWidth="1"/>
    <col min="4371" max="4608" width="11.5546875" style="4"/>
    <col min="4609" max="4609" width="9" style="4" customWidth="1"/>
    <col min="4610" max="4610" width="40.33203125" style="4" customWidth="1"/>
    <col min="4611" max="4612" width="6.88671875" style="4" customWidth="1"/>
    <col min="4613" max="4613" width="1.88671875" style="4" customWidth="1"/>
    <col min="4614" max="4614" width="6" style="4" customWidth="1"/>
    <col min="4615" max="4615" width="12.109375" style="4" bestFit="1" customWidth="1"/>
    <col min="4616" max="4616" width="13" style="4" customWidth="1"/>
    <col min="4617" max="4626" width="0" style="4" hidden="1" customWidth="1"/>
    <col min="4627" max="4864" width="11.5546875" style="4"/>
    <col min="4865" max="4865" width="9" style="4" customWidth="1"/>
    <col min="4866" max="4866" width="40.33203125" style="4" customWidth="1"/>
    <col min="4867" max="4868" width="6.88671875" style="4" customWidth="1"/>
    <col min="4869" max="4869" width="1.88671875" style="4" customWidth="1"/>
    <col min="4870" max="4870" width="6" style="4" customWidth="1"/>
    <col min="4871" max="4871" width="12.109375" style="4" bestFit="1" customWidth="1"/>
    <col min="4872" max="4872" width="13" style="4" customWidth="1"/>
    <col min="4873" max="4882" width="0" style="4" hidden="1" customWidth="1"/>
    <col min="4883" max="5120" width="11.5546875" style="4"/>
    <col min="5121" max="5121" width="9" style="4" customWidth="1"/>
    <col min="5122" max="5122" width="40.33203125" style="4" customWidth="1"/>
    <col min="5123" max="5124" width="6.88671875" style="4" customWidth="1"/>
    <col min="5125" max="5125" width="1.88671875" style="4" customWidth="1"/>
    <col min="5126" max="5126" width="6" style="4" customWidth="1"/>
    <col min="5127" max="5127" width="12.109375" style="4" bestFit="1" customWidth="1"/>
    <col min="5128" max="5128" width="13" style="4" customWidth="1"/>
    <col min="5129" max="5138" width="0" style="4" hidden="1" customWidth="1"/>
    <col min="5139" max="5376" width="11.5546875" style="4"/>
    <col min="5377" max="5377" width="9" style="4" customWidth="1"/>
    <col min="5378" max="5378" width="40.33203125" style="4" customWidth="1"/>
    <col min="5379" max="5380" width="6.88671875" style="4" customWidth="1"/>
    <col min="5381" max="5381" width="1.88671875" style="4" customWidth="1"/>
    <col min="5382" max="5382" width="6" style="4" customWidth="1"/>
    <col min="5383" max="5383" width="12.109375" style="4" bestFit="1" customWidth="1"/>
    <col min="5384" max="5384" width="13" style="4" customWidth="1"/>
    <col min="5385" max="5394" width="0" style="4" hidden="1" customWidth="1"/>
    <col min="5395" max="5632" width="11.5546875" style="4"/>
    <col min="5633" max="5633" width="9" style="4" customWidth="1"/>
    <col min="5634" max="5634" width="40.33203125" style="4" customWidth="1"/>
    <col min="5635" max="5636" width="6.88671875" style="4" customWidth="1"/>
    <col min="5637" max="5637" width="1.88671875" style="4" customWidth="1"/>
    <col min="5638" max="5638" width="6" style="4" customWidth="1"/>
    <col min="5639" max="5639" width="12.109375" style="4" bestFit="1" customWidth="1"/>
    <col min="5640" max="5640" width="13" style="4" customWidth="1"/>
    <col min="5641" max="5650" width="0" style="4" hidden="1" customWidth="1"/>
    <col min="5651" max="5888" width="11.5546875" style="4"/>
    <col min="5889" max="5889" width="9" style="4" customWidth="1"/>
    <col min="5890" max="5890" width="40.33203125" style="4" customWidth="1"/>
    <col min="5891" max="5892" width="6.88671875" style="4" customWidth="1"/>
    <col min="5893" max="5893" width="1.88671875" style="4" customWidth="1"/>
    <col min="5894" max="5894" width="6" style="4" customWidth="1"/>
    <col min="5895" max="5895" width="12.109375" style="4" bestFit="1" customWidth="1"/>
    <col min="5896" max="5896" width="13" style="4" customWidth="1"/>
    <col min="5897" max="5906" width="0" style="4" hidden="1" customWidth="1"/>
    <col min="5907" max="6144" width="11.5546875" style="4"/>
    <col min="6145" max="6145" width="9" style="4" customWidth="1"/>
    <col min="6146" max="6146" width="40.33203125" style="4" customWidth="1"/>
    <col min="6147" max="6148" width="6.88671875" style="4" customWidth="1"/>
    <col min="6149" max="6149" width="1.88671875" style="4" customWidth="1"/>
    <col min="6150" max="6150" width="6" style="4" customWidth="1"/>
    <col min="6151" max="6151" width="12.109375" style="4" bestFit="1" customWidth="1"/>
    <col min="6152" max="6152" width="13" style="4" customWidth="1"/>
    <col min="6153" max="6162" width="0" style="4" hidden="1" customWidth="1"/>
    <col min="6163" max="6400" width="11.5546875" style="4"/>
    <col min="6401" max="6401" width="9" style="4" customWidth="1"/>
    <col min="6402" max="6402" width="40.33203125" style="4" customWidth="1"/>
    <col min="6403" max="6404" width="6.88671875" style="4" customWidth="1"/>
    <col min="6405" max="6405" width="1.88671875" style="4" customWidth="1"/>
    <col min="6406" max="6406" width="6" style="4" customWidth="1"/>
    <col min="6407" max="6407" width="12.109375" style="4" bestFit="1" customWidth="1"/>
    <col min="6408" max="6408" width="13" style="4" customWidth="1"/>
    <col min="6409" max="6418" width="0" style="4" hidden="1" customWidth="1"/>
    <col min="6419" max="6656" width="11.5546875" style="4"/>
    <col min="6657" max="6657" width="9" style="4" customWidth="1"/>
    <col min="6658" max="6658" width="40.33203125" style="4" customWidth="1"/>
    <col min="6659" max="6660" width="6.88671875" style="4" customWidth="1"/>
    <col min="6661" max="6661" width="1.88671875" style="4" customWidth="1"/>
    <col min="6662" max="6662" width="6" style="4" customWidth="1"/>
    <col min="6663" max="6663" width="12.109375" style="4" bestFit="1" customWidth="1"/>
    <col min="6664" max="6664" width="13" style="4" customWidth="1"/>
    <col min="6665" max="6674" width="0" style="4" hidden="1" customWidth="1"/>
    <col min="6675" max="6912" width="11.5546875" style="4"/>
    <col min="6913" max="6913" width="9" style="4" customWidth="1"/>
    <col min="6914" max="6914" width="40.33203125" style="4" customWidth="1"/>
    <col min="6915" max="6916" width="6.88671875" style="4" customWidth="1"/>
    <col min="6917" max="6917" width="1.88671875" style="4" customWidth="1"/>
    <col min="6918" max="6918" width="6" style="4" customWidth="1"/>
    <col min="6919" max="6919" width="12.109375" style="4" bestFit="1" customWidth="1"/>
    <col min="6920" max="6920" width="13" style="4" customWidth="1"/>
    <col min="6921" max="6930" width="0" style="4" hidden="1" customWidth="1"/>
    <col min="6931" max="7168" width="11.5546875" style="4"/>
    <col min="7169" max="7169" width="9" style="4" customWidth="1"/>
    <col min="7170" max="7170" width="40.33203125" style="4" customWidth="1"/>
    <col min="7171" max="7172" width="6.88671875" style="4" customWidth="1"/>
    <col min="7173" max="7173" width="1.88671875" style="4" customWidth="1"/>
    <col min="7174" max="7174" width="6" style="4" customWidth="1"/>
    <col min="7175" max="7175" width="12.109375" style="4" bestFit="1" customWidth="1"/>
    <col min="7176" max="7176" width="13" style="4" customWidth="1"/>
    <col min="7177" max="7186" width="0" style="4" hidden="1" customWidth="1"/>
    <col min="7187" max="7424" width="11.5546875" style="4"/>
    <col min="7425" max="7425" width="9" style="4" customWidth="1"/>
    <col min="7426" max="7426" width="40.33203125" style="4" customWidth="1"/>
    <col min="7427" max="7428" width="6.88671875" style="4" customWidth="1"/>
    <col min="7429" max="7429" width="1.88671875" style="4" customWidth="1"/>
    <col min="7430" max="7430" width="6" style="4" customWidth="1"/>
    <col min="7431" max="7431" width="12.109375" style="4" bestFit="1" customWidth="1"/>
    <col min="7432" max="7432" width="13" style="4" customWidth="1"/>
    <col min="7433" max="7442" width="0" style="4" hidden="1" customWidth="1"/>
    <col min="7443" max="7680" width="11.5546875" style="4"/>
    <col min="7681" max="7681" width="9" style="4" customWidth="1"/>
    <col min="7682" max="7682" width="40.33203125" style="4" customWidth="1"/>
    <col min="7683" max="7684" width="6.88671875" style="4" customWidth="1"/>
    <col min="7685" max="7685" width="1.88671875" style="4" customWidth="1"/>
    <col min="7686" max="7686" width="6" style="4" customWidth="1"/>
    <col min="7687" max="7687" width="12.109375" style="4" bestFit="1" customWidth="1"/>
    <col min="7688" max="7688" width="13" style="4" customWidth="1"/>
    <col min="7689" max="7698" width="0" style="4" hidden="1" customWidth="1"/>
    <col min="7699" max="7936" width="11.5546875" style="4"/>
    <col min="7937" max="7937" width="9" style="4" customWidth="1"/>
    <col min="7938" max="7938" width="40.33203125" style="4" customWidth="1"/>
    <col min="7939" max="7940" width="6.88671875" style="4" customWidth="1"/>
    <col min="7941" max="7941" width="1.88671875" style="4" customWidth="1"/>
    <col min="7942" max="7942" width="6" style="4" customWidth="1"/>
    <col min="7943" max="7943" width="12.109375" style="4" bestFit="1" customWidth="1"/>
    <col min="7944" max="7944" width="13" style="4" customWidth="1"/>
    <col min="7945" max="7954" width="0" style="4" hidden="1" customWidth="1"/>
    <col min="7955" max="8192" width="11.5546875" style="4"/>
    <col min="8193" max="8193" width="9" style="4" customWidth="1"/>
    <col min="8194" max="8194" width="40.33203125" style="4" customWidth="1"/>
    <col min="8195" max="8196" width="6.88671875" style="4" customWidth="1"/>
    <col min="8197" max="8197" width="1.88671875" style="4" customWidth="1"/>
    <col min="8198" max="8198" width="6" style="4" customWidth="1"/>
    <col min="8199" max="8199" width="12.109375" style="4" bestFit="1" customWidth="1"/>
    <col min="8200" max="8200" width="13" style="4" customWidth="1"/>
    <col min="8201" max="8210" width="0" style="4" hidden="1" customWidth="1"/>
    <col min="8211" max="8448" width="11.5546875" style="4"/>
    <col min="8449" max="8449" width="9" style="4" customWidth="1"/>
    <col min="8450" max="8450" width="40.33203125" style="4" customWidth="1"/>
    <col min="8451" max="8452" width="6.88671875" style="4" customWidth="1"/>
    <col min="8453" max="8453" width="1.88671875" style="4" customWidth="1"/>
    <col min="8454" max="8454" width="6" style="4" customWidth="1"/>
    <col min="8455" max="8455" width="12.109375" style="4" bestFit="1" customWidth="1"/>
    <col min="8456" max="8456" width="13" style="4" customWidth="1"/>
    <col min="8457" max="8466" width="0" style="4" hidden="1" customWidth="1"/>
    <col min="8467" max="8704" width="11.5546875" style="4"/>
    <col min="8705" max="8705" width="9" style="4" customWidth="1"/>
    <col min="8706" max="8706" width="40.33203125" style="4" customWidth="1"/>
    <col min="8707" max="8708" width="6.88671875" style="4" customWidth="1"/>
    <col min="8709" max="8709" width="1.88671875" style="4" customWidth="1"/>
    <col min="8710" max="8710" width="6" style="4" customWidth="1"/>
    <col min="8711" max="8711" width="12.109375" style="4" bestFit="1" customWidth="1"/>
    <col min="8712" max="8712" width="13" style="4" customWidth="1"/>
    <col min="8713" max="8722" width="0" style="4" hidden="1" customWidth="1"/>
    <col min="8723" max="8960" width="11.5546875" style="4"/>
    <col min="8961" max="8961" width="9" style="4" customWidth="1"/>
    <col min="8962" max="8962" width="40.33203125" style="4" customWidth="1"/>
    <col min="8963" max="8964" width="6.88671875" style="4" customWidth="1"/>
    <col min="8965" max="8965" width="1.88671875" style="4" customWidth="1"/>
    <col min="8966" max="8966" width="6" style="4" customWidth="1"/>
    <col min="8967" max="8967" width="12.109375" style="4" bestFit="1" customWidth="1"/>
    <col min="8968" max="8968" width="13" style="4" customWidth="1"/>
    <col min="8969" max="8978" width="0" style="4" hidden="1" customWidth="1"/>
    <col min="8979" max="9216" width="11.5546875" style="4"/>
    <col min="9217" max="9217" width="9" style="4" customWidth="1"/>
    <col min="9218" max="9218" width="40.33203125" style="4" customWidth="1"/>
    <col min="9219" max="9220" width="6.88671875" style="4" customWidth="1"/>
    <col min="9221" max="9221" width="1.88671875" style="4" customWidth="1"/>
    <col min="9222" max="9222" width="6" style="4" customWidth="1"/>
    <col min="9223" max="9223" width="12.109375" style="4" bestFit="1" customWidth="1"/>
    <col min="9224" max="9224" width="13" style="4" customWidth="1"/>
    <col min="9225" max="9234" width="0" style="4" hidden="1" customWidth="1"/>
    <col min="9235" max="9472" width="11.5546875" style="4"/>
    <col min="9473" max="9473" width="9" style="4" customWidth="1"/>
    <col min="9474" max="9474" width="40.33203125" style="4" customWidth="1"/>
    <col min="9475" max="9476" width="6.88671875" style="4" customWidth="1"/>
    <col min="9477" max="9477" width="1.88671875" style="4" customWidth="1"/>
    <col min="9478" max="9478" width="6" style="4" customWidth="1"/>
    <col min="9479" max="9479" width="12.109375" style="4" bestFit="1" customWidth="1"/>
    <col min="9480" max="9480" width="13" style="4" customWidth="1"/>
    <col min="9481" max="9490" width="0" style="4" hidden="1" customWidth="1"/>
    <col min="9491" max="9728" width="11.5546875" style="4"/>
    <col min="9729" max="9729" width="9" style="4" customWidth="1"/>
    <col min="9730" max="9730" width="40.33203125" style="4" customWidth="1"/>
    <col min="9731" max="9732" width="6.88671875" style="4" customWidth="1"/>
    <col min="9733" max="9733" width="1.88671875" style="4" customWidth="1"/>
    <col min="9734" max="9734" width="6" style="4" customWidth="1"/>
    <col min="9735" max="9735" width="12.109375" style="4" bestFit="1" customWidth="1"/>
    <col min="9736" max="9736" width="13" style="4" customWidth="1"/>
    <col min="9737" max="9746" width="0" style="4" hidden="1" customWidth="1"/>
    <col min="9747" max="9984" width="11.5546875" style="4"/>
    <col min="9985" max="9985" width="9" style="4" customWidth="1"/>
    <col min="9986" max="9986" width="40.33203125" style="4" customWidth="1"/>
    <col min="9987" max="9988" width="6.88671875" style="4" customWidth="1"/>
    <col min="9989" max="9989" width="1.88671875" style="4" customWidth="1"/>
    <col min="9990" max="9990" width="6" style="4" customWidth="1"/>
    <col min="9991" max="9991" width="12.109375" style="4" bestFit="1" customWidth="1"/>
    <col min="9992" max="9992" width="13" style="4" customWidth="1"/>
    <col min="9993" max="10002" width="0" style="4" hidden="1" customWidth="1"/>
    <col min="10003" max="10240" width="11.5546875" style="4"/>
    <col min="10241" max="10241" width="9" style="4" customWidth="1"/>
    <col min="10242" max="10242" width="40.33203125" style="4" customWidth="1"/>
    <col min="10243" max="10244" width="6.88671875" style="4" customWidth="1"/>
    <col min="10245" max="10245" width="1.88671875" style="4" customWidth="1"/>
    <col min="10246" max="10246" width="6" style="4" customWidth="1"/>
    <col min="10247" max="10247" width="12.109375" style="4" bestFit="1" customWidth="1"/>
    <col min="10248" max="10248" width="13" style="4" customWidth="1"/>
    <col min="10249" max="10258" width="0" style="4" hidden="1" customWidth="1"/>
    <col min="10259" max="10496" width="11.5546875" style="4"/>
    <col min="10497" max="10497" width="9" style="4" customWidth="1"/>
    <col min="10498" max="10498" width="40.33203125" style="4" customWidth="1"/>
    <col min="10499" max="10500" width="6.88671875" style="4" customWidth="1"/>
    <col min="10501" max="10501" width="1.88671875" style="4" customWidth="1"/>
    <col min="10502" max="10502" width="6" style="4" customWidth="1"/>
    <col min="10503" max="10503" width="12.109375" style="4" bestFit="1" customWidth="1"/>
    <col min="10504" max="10504" width="13" style="4" customWidth="1"/>
    <col min="10505" max="10514" width="0" style="4" hidden="1" customWidth="1"/>
    <col min="10515" max="10752" width="11.5546875" style="4"/>
    <col min="10753" max="10753" width="9" style="4" customWidth="1"/>
    <col min="10754" max="10754" width="40.33203125" style="4" customWidth="1"/>
    <col min="10755" max="10756" width="6.88671875" style="4" customWidth="1"/>
    <col min="10757" max="10757" width="1.88671875" style="4" customWidth="1"/>
    <col min="10758" max="10758" width="6" style="4" customWidth="1"/>
    <col min="10759" max="10759" width="12.109375" style="4" bestFit="1" customWidth="1"/>
    <col min="10760" max="10760" width="13" style="4" customWidth="1"/>
    <col min="10761" max="10770" width="0" style="4" hidden="1" customWidth="1"/>
    <col min="10771" max="11008" width="11.5546875" style="4"/>
    <col min="11009" max="11009" width="9" style="4" customWidth="1"/>
    <col min="11010" max="11010" width="40.33203125" style="4" customWidth="1"/>
    <col min="11011" max="11012" width="6.88671875" style="4" customWidth="1"/>
    <col min="11013" max="11013" width="1.88671875" style="4" customWidth="1"/>
    <col min="11014" max="11014" width="6" style="4" customWidth="1"/>
    <col min="11015" max="11015" width="12.109375" style="4" bestFit="1" customWidth="1"/>
    <col min="11016" max="11016" width="13" style="4" customWidth="1"/>
    <col min="11017" max="11026" width="0" style="4" hidden="1" customWidth="1"/>
    <col min="11027" max="11264" width="11.5546875" style="4"/>
    <col min="11265" max="11265" width="9" style="4" customWidth="1"/>
    <col min="11266" max="11266" width="40.33203125" style="4" customWidth="1"/>
    <col min="11267" max="11268" width="6.88671875" style="4" customWidth="1"/>
    <col min="11269" max="11269" width="1.88671875" style="4" customWidth="1"/>
    <col min="11270" max="11270" width="6" style="4" customWidth="1"/>
    <col min="11271" max="11271" width="12.109375" style="4" bestFit="1" customWidth="1"/>
    <col min="11272" max="11272" width="13" style="4" customWidth="1"/>
    <col min="11273" max="11282" width="0" style="4" hidden="1" customWidth="1"/>
    <col min="11283" max="11520" width="11.5546875" style="4"/>
    <col min="11521" max="11521" width="9" style="4" customWidth="1"/>
    <col min="11522" max="11522" width="40.33203125" style="4" customWidth="1"/>
    <col min="11523" max="11524" width="6.88671875" style="4" customWidth="1"/>
    <col min="11525" max="11525" width="1.88671875" style="4" customWidth="1"/>
    <col min="11526" max="11526" width="6" style="4" customWidth="1"/>
    <col min="11527" max="11527" width="12.109375" style="4" bestFit="1" customWidth="1"/>
    <col min="11528" max="11528" width="13" style="4" customWidth="1"/>
    <col min="11529" max="11538" width="0" style="4" hidden="1" customWidth="1"/>
    <col min="11539" max="11776" width="11.5546875" style="4"/>
    <col min="11777" max="11777" width="9" style="4" customWidth="1"/>
    <col min="11778" max="11778" width="40.33203125" style="4" customWidth="1"/>
    <col min="11779" max="11780" width="6.88671875" style="4" customWidth="1"/>
    <col min="11781" max="11781" width="1.88671875" style="4" customWidth="1"/>
    <col min="11782" max="11782" width="6" style="4" customWidth="1"/>
    <col min="11783" max="11783" width="12.109375" style="4" bestFit="1" customWidth="1"/>
    <col min="11784" max="11784" width="13" style="4" customWidth="1"/>
    <col min="11785" max="11794" width="0" style="4" hidden="1" customWidth="1"/>
    <col min="11795" max="12032" width="11.5546875" style="4"/>
    <col min="12033" max="12033" width="9" style="4" customWidth="1"/>
    <col min="12034" max="12034" width="40.33203125" style="4" customWidth="1"/>
    <col min="12035" max="12036" width="6.88671875" style="4" customWidth="1"/>
    <col min="12037" max="12037" width="1.88671875" style="4" customWidth="1"/>
    <col min="12038" max="12038" width="6" style="4" customWidth="1"/>
    <col min="12039" max="12039" width="12.109375" style="4" bestFit="1" customWidth="1"/>
    <col min="12040" max="12040" width="13" style="4" customWidth="1"/>
    <col min="12041" max="12050" width="0" style="4" hidden="1" customWidth="1"/>
    <col min="12051" max="12288" width="11.5546875" style="4"/>
    <col min="12289" max="12289" width="9" style="4" customWidth="1"/>
    <col min="12290" max="12290" width="40.33203125" style="4" customWidth="1"/>
    <col min="12291" max="12292" width="6.88671875" style="4" customWidth="1"/>
    <col min="12293" max="12293" width="1.88671875" style="4" customWidth="1"/>
    <col min="12294" max="12294" width="6" style="4" customWidth="1"/>
    <col min="12295" max="12295" width="12.109375" style="4" bestFit="1" customWidth="1"/>
    <col min="12296" max="12296" width="13" style="4" customWidth="1"/>
    <col min="12297" max="12306" width="0" style="4" hidden="1" customWidth="1"/>
    <col min="12307" max="12544" width="11.5546875" style="4"/>
    <col min="12545" max="12545" width="9" style="4" customWidth="1"/>
    <col min="12546" max="12546" width="40.33203125" style="4" customWidth="1"/>
    <col min="12547" max="12548" width="6.88671875" style="4" customWidth="1"/>
    <col min="12549" max="12549" width="1.88671875" style="4" customWidth="1"/>
    <col min="12550" max="12550" width="6" style="4" customWidth="1"/>
    <col min="12551" max="12551" width="12.109375" style="4" bestFit="1" customWidth="1"/>
    <col min="12552" max="12552" width="13" style="4" customWidth="1"/>
    <col min="12553" max="12562" width="0" style="4" hidden="1" customWidth="1"/>
    <col min="12563" max="12800" width="11.5546875" style="4"/>
    <col min="12801" max="12801" width="9" style="4" customWidth="1"/>
    <col min="12802" max="12802" width="40.33203125" style="4" customWidth="1"/>
    <col min="12803" max="12804" width="6.88671875" style="4" customWidth="1"/>
    <col min="12805" max="12805" width="1.88671875" style="4" customWidth="1"/>
    <col min="12806" max="12806" width="6" style="4" customWidth="1"/>
    <col min="12807" max="12807" width="12.109375" style="4" bestFit="1" customWidth="1"/>
    <col min="12808" max="12808" width="13" style="4" customWidth="1"/>
    <col min="12809" max="12818" width="0" style="4" hidden="1" customWidth="1"/>
    <col min="12819" max="13056" width="11.5546875" style="4"/>
    <col min="13057" max="13057" width="9" style="4" customWidth="1"/>
    <col min="13058" max="13058" width="40.33203125" style="4" customWidth="1"/>
    <col min="13059" max="13060" width="6.88671875" style="4" customWidth="1"/>
    <col min="13061" max="13061" width="1.88671875" style="4" customWidth="1"/>
    <col min="13062" max="13062" width="6" style="4" customWidth="1"/>
    <col min="13063" max="13063" width="12.109375" style="4" bestFit="1" customWidth="1"/>
    <col min="13064" max="13064" width="13" style="4" customWidth="1"/>
    <col min="13065" max="13074" width="0" style="4" hidden="1" customWidth="1"/>
    <col min="13075" max="13312" width="11.5546875" style="4"/>
    <col min="13313" max="13313" width="9" style="4" customWidth="1"/>
    <col min="13314" max="13314" width="40.33203125" style="4" customWidth="1"/>
    <col min="13315" max="13316" width="6.88671875" style="4" customWidth="1"/>
    <col min="13317" max="13317" width="1.88671875" style="4" customWidth="1"/>
    <col min="13318" max="13318" width="6" style="4" customWidth="1"/>
    <col min="13319" max="13319" width="12.109375" style="4" bestFit="1" customWidth="1"/>
    <col min="13320" max="13320" width="13" style="4" customWidth="1"/>
    <col min="13321" max="13330" width="0" style="4" hidden="1" customWidth="1"/>
    <col min="13331" max="13568" width="11.5546875" style="4"/>
    <col min="13569" max="13569" width="9" style="4" customWidth="1"/>
    <col min="13570" max="13570" width="40.33203125" style="4" customWidth="1"/>
    <col min="13571" max="13572" width="6.88671875" style="4" customWidth="1"/>
    <col min="13573" max="13573" width="1.88671875" style="4" customWidth="1"/>
    <col min="13574" max="13574" width="6" style="4" customWidth="1"/>
    <col min="13575" max="13575" width="12.109375" style="4" bestFit="1" customWidth="1"/>
    <col min="13576" max="13576" width="13" style="4" customWidth="1"/>
    <col min="13577" max="13586" width="0" style="4" hidden="1" customWidth="1"/>
    <col min="13587" max="13824" width="11.5546875" style="4"/>
    <col min="13825" max="13825" width="9" style="4" customWidth="1"/>
    <col min="13826" max="13826" width="40.33203125" style="4" customWidth="1"/>
    <col min="13827" max="13828" width="6.88671875" style="4" customWidth="1"/>
    <col min="13829" max="13829" width="1.88671875" style="4" customWidth="1"/>
    <col min="13830" max="13830" width="6" style="4" customWidth="1"/>
    <col min="13831" max="13831" width="12.109375" style="4" bestFit="1" customWidth="1"/>
    <col min="13832" max="13832" width="13" style="4" customWidth="1"/>
    <col min="13833" max="13842" width="0" style="4" hidden="1" customWidth="1"/>
    <col min="13843" max="14080" width="11.5546875" style="4"/>
    <col min="14081" max="14081" width="9" style="4" customWidth="1"/>
    <col min="14082" max="14082" width="40.33203125" style="4" customWidth="1"/>
    <col min="14083" max="14084" width="6.88671875" style="4" customWidth="1"/>
    <col min="14085" max="14085" width="1.88671875" style="4" customWidth="1"/>
    <col min="14086" max="14086" width="6" style="4" customWidth="1"/>
    <col min="14087" max="14087" width="12.109375" style="4" bestFit="1" customWidth="1"/>
    <col min="14088" max="14088" width="13" style="4" customWidth="1"/>
    <col min="14089" max="14098" width="0" style="4" hidden="1" customWidth="1"/>
    <col min="14099" max="14336" width="11.5546875" style="4"/>
    <col min="14337" max="14337" width="9" style="4" customWidth="1"/>
    <col min="14338" max="14338" width="40.33203125" style="4" customWidth="1"/>
    <col min="14339" max="14340" width="6.88671875" style="4" customWidth="1"/>
    <col min="14341" max="14341" width="1.88671875" style="4" customWidth="1"/>
    <col min="14342" max="14342" width="6" style="4" customWidth="1"/>
    <col min="14343" max="14343" width="12.109375" style="4" bestFit="1" customWidth="1"/>
    <col min="14344" max="14344" width="13" style="4" customWidth="1"/>
    <col min="14345" max="14354" width="0" style="4" hidden="1" customWidth="1"/>
    <col min="14355" max="14592" width="11.5546875" style="4"/>
    <col min="14593" max="14593" width="9" style="4" customWidth="1"/>
    <col min="14594" max="14594" width="40.33203125" style="4" customWidth="1"/>
    <col min="14595" max="14596" width="6.88671875" style="4" customWidth="1"/>
    <col min="14597" max="14597" width="1.88671875" style="4" customWidth="1"/>
    <col min="14598" max="14598" width="6" style="4" customWidth="1"/>
    <col min="14599" max="14599" width="12.109375" style="4" bestFit="1" customWidth="1"/>
    <col min="14600" max="14600" width="13" style="4" customWidth="1"/>
    <col min="14601" max="14610" width="0" style="4" hidden="1" customWidth="1"/>
    <col min="14611" max="14848" width="11.5546875" style="4"/>
    <col min="14849" max="14849" width="9" style="4" customWidth="1"/>
    <col min="14850" max="14850" width="40.33203125" style="4" customWidth="1"/>
    <col min="14851" max="14852" width="6.88671875" style="4" customWidth="1"/>
    <col min="14853" max="14853" width="1.88671875" style="4" customWidth="1"/>
    <col min="14854" max="14854" width="6" style="4" customWidth="1"/>
    <col min="14855" max="14855" width="12.109375" style="4" bestFit="1" customWidth="1"/>
    <col min="14856" max="14856" width="13" style="4" customWidth="1"/>
    <col min="14857" max="14866" width="0" style="4" hidden="1" customWidth="1"/>
    <col min="14867" max="15104" width="11.5546875" style="4"/>
    <col min="15105" max="15105" width="9" style="4" customWidth="1"/>
    <col min="15106" max="15106" width="40.33203125" style="4" customWidth="1"/>
    <col min="15107" max="15108" width="6.88671875" style="4" customWidth="1"/>
    <col min="15109" max="15109" width="1.88671875" style="4" customWidth="1"/>
    <col min="15110" max="15110" width="6" style="4" customWidth="1"/>
    <col min="15111" max="15111" width="12.109375" style="4" bestFit="1" customWidth="1"/>
    <col min="15112" max="15112" width="13" style="4" customWidth="1"/>
    <col min="15113" max="15122" width="0" style="4" hidden="1" customWidth="1"/>
    <col min="15123" max="15360" width="11.5546875" style="4"/>
    <col min="15361" max="15361" width="9" style="4" customWidth="1"/>
    <col min="15362" max="15362" width="40.33203125" style="4" customWidth="1"/>
    <col min="15363" max="15364" width="6.88671875" style="4" customWidth="1"/>
    <col min="15365" max="15365" width="1.88671875" style="4" customWidth="1"/>
    <col min="15366" max="15366" width="6" style="4" customWidth="1"/>
    <col min="15367" max="15367" width="12.109375" style="4" bestFit="1" customWidth="1"/>
    <col min="15368" max="15368" width="13" style="4" customWidth="1"/>
    <col min="15369" max="15378" width="0" style="4" hidden="1" customWidth="1"/>
    <col min="15379" max="15616" width="11.5546875" style="4"/>
    <col min="15617" max="15617" width="9" style="4" customWidth="1"/>
    <col min="15618" max="15618" width="40.33203125" style="4" customWidth="1"/>
    <col min="15619" max="15620" width="6.88671875" style="4" customWidth="1"/>
    <col min="15621" max="15621" width="1.88671875" style="4" customWidth="1"/>
    <col min="15622" max="15622" width="6" style="4" customWidth="1"/>
    <col min="15623" max="15623" width="12.109375" style="4" bestFit="1" customWidth="1"/>
    <col min="15624" max="15624" width="13" style="4" customWidth="1"/>
    <col min="15625" max="15634" width="0" style="4" hidden="1" customWidth="1"/>
    <col min="15635" max="15872" width="11.5546875" style="4"/>
    <col min="15873" max="15873" width="9" style="4" customWidth="1"/>
    <col min="15874" max="15874" width="40.33203125" style="4" customWidth="1"/>
    <col min="15875" max="15876" width="6.88671875" style="4" customWidth="1"/>
    <col min="15877" max="15877" width="1.88671875" style="4" customWidth="1"/>
    <col min="15878" max="15878" width="6" style="4" customWidth="1"/>
    <col min="15879" max="15879" width="12.109375" style="4" bestFit="1" customWidth="1"/>
    <col min="15880" max="15880" width="13" style="4" customWidth="1"/>
    <col min="15881" max="15890" width="0" style="4" hidden="1" customWidth="1"/>
    <col min="15891" max="16128" width="11.5546875" style="4"/>
    <col min="16129" max="16129" width="9" style="4" customWidth="1"/>
    <col min="16130" max="16130" width="40.33203125" style="4" customWidth="1"/>
    <col min="16131" max="16132" width="6.88671875" style="4" customWidth="1"/>
    <col min="16133" max="16133" width="1.88671875" style="4" customWidth="1"/>
    <col min="16134" max="16134" width="6" style="4" customWidth="1"/>
    <col min="16135" max="16135" width="12.109375" style="4" bestFit="1" customWidth="1"/>
    <col min="16136" max="16136" width="13" style="4" customWidth="1"/>
    <col min="16137" max="16146" width="0" style="4" hidden="1" customWidth="1"/>
    <col min="16147" max="16384" width="11.5546875" style="4"/>
  </cols>
  <sheetData>
    <row r="1" spans="1:12" ht="26.4" outlineLevel="1" x14ac:dyDescent="0.25">
      <c r="A1" s="1" t="s">
        <v>0</v>
      </c>
      <c r="B1" s="2" t="s">
        <v>1</v>
      </c>
      <c r="C1" s="1" t="s">
        <v>2</v>
      </c>
      <c r="D1" s="2" t="s">
        <v>3</v>
      </c>
      <c r="E1" s="1"/>
      <c r="F1" s="2" t="s">
        <v>4</v>
      </c>
      <c r="G1" s="3" t="s">
        <v>5</v>
      </c>
      <c r="H1" s="3" t="s">
        <v>6</v>
      </c>
      <c r="I1" s="3" t="s">
        <v>5</v>
      </c>
      <c r="J1" s="3" t="s">
        <v>6</v>
      </c>
      <c r="K1" s="3" t="s">
        <v>5</v>
      </c>
      <c r="L1" s="3" t="s">
        <v>6</v>
      </c>
    </row>
    <row r="2" spans="1:12" outlineLevel="1" x14ac:dyDescent="0.25"/>
    <row r="3" spans="1:12" ht="34.5" customHeight="1" outlineLevel="1" x14ac:dyDescent="0.25">
      <c r="A3" s="67" t="s">
        <v>7</v>
      </c>
      <c r="B3" s="67"/>
      <c r="C3" s="67"/>
      <c r="D3" s="67"/>
      <c r="E3" s="67"/>
      <c r="F3" s="67"/>
      <c r="G3" s="67"/>
      <c r="H3" s="67"/>
      <c r="I3" s="8" t="s">
        <v>8</v>
      </c>
      <c r="J3" s="8"/>
      <c r="K3" s="8" t="s">
        <v>9</v>
      </c>
      <c r="L3" s="8"/>
    </row>
    <row r="4" spans="1:12" outlineLevel="1" x14ac:dyDescent="0.25">
      <c r="H4" s="9">
        <f>SUM(H5:H138)/2</f>
        <v>0</v>
      </c>
      <c r="J4" s="7" t="e">
        <f>I173</f>
        <v>#REF!</v>
      </c>
      <c r="L4" s="7" t="e">
        <f>K173</f>
        <v>#REF!</v>
      </c>
    </row>
    <row r="5" spans="1:12" outlineLevel="1" x14ac:dyDescent="0.25">
      <c r="A5" s="10" t="s">
        <v>47</v>
      </c>
      <c r="B5" s="11" t="s">
        <v>48</v>
      </c>
      <c r="C5" s="10"/>
      <c r="D5" s="10"/>
      <c r="E5" s="12"/>
      <c r="F5" s="13"/>
      <c r="G5" s="14"/>
      <c r="H5" s="14"/>
      <c r="I5" s="14"/>
      <c r="J5" s="14"/>
      <c r="K5" s="14"/>
      <c r="L5" s="14"/>
    </row>
    <row r="6" spans="1:12" outlineLevel="1" x14ac:dyDescent="0.25">
      <c r="A6" s="15"/>
      <c r="B6" s="26" t="s">
        <v>49</v>
      </c>
      <c r="C6" s="20" t="s">
        <v>10</v>
      </c>
      <c r="D6" s="20">
        <v>1</v>
      </c>
      <c r="E6" s="20"/>
      <c r="F6" s="22">
        <v>1</v>
      </c>
      <c r="G6" s="23"/>
      <c r="H6" s="23">
        <f>G6*D6</f>
        <v>0</v>
      </c>
      <c r="I6" s="23"/>
      <c r="J6" s="23"/>
      <c r="K6" s="23"/>
      <c r="L6" s="23"/>
    </row>
    <row r="7" spans="1:12" outlineLevel="1" x14ac:dyDescent="0.25">
      <c r="A7" s="15"/>
      <c r="B7" s="26" t="s">
        <v>50</v>
      </c>
      <c r="C7" s="20" t="s">
        <v>10</v>
      </c>
      <c r="D7" s="20">
        <v>1</v>
      </c>
      <c r="E7" s="20"/>
      <c r="F7" s="22">
        <v>1</v>
      </c>
      <c r="G7" s="23"/>
      <c r="H7" s="23">
        <f>G7*D7</f>
        <v>0</v>
      </c>
      <c r="I7" s="23"/>
      <c r="J7" s="23"/>
      <c r="K7" s="23"/>
      <c r="L7" s="23"/>
    </row>
    <row r="8" spans="1:12" outlineLevel="1" x14ac:dyDescent="0.25">
      <c r="A8" s="15"/>
      <c r="B8" s="26" t="s">
        <v>51</v>
      </c>
      <c r="C8" s="20" t="s">
        <v>10</v>
      </c>
      <c r="D8" s="20">
        <v>1</v>
      </c>
      <c r="E8" s="20"/>
      <c r="F8" s="22">
        <v>1</v>
      </c>
      <c r="G8" s="23"/>
      <c r="H8" s="23">
        <f>G8*D8</f>
        <v>0</v>
      </c>
      <c r="I8" s="23"/>
      <c r="J8" s="23"/>
      <c r="K8" s="23"/>
      <c r="L8" s="23"/>
    </row>
    <row r="9" spans="1:12" outlineLevel="1" x14ac:dyDescent="0.25">
      <c r="A9" s="15"/>
      <c r="B9" s="26" t="s">
        <v>52</v>
      </c>
      <c r="C9" s="20" t="s">
        <v>10</v>
      </c>
      <c r="D9" s="20">
        <v>1</v>
      </c>
      <c r="E9" s="20"/>
      <c r="F9" s="22">
        <v>1</v>
      </c>
      <c r="G9" s="23"/>
      <c r="H9" s="23">
        <f>G9*D9</f>
        <v>0</v>
      </c>
      <c r="I9" s="23"/>
      <c r="J9" s="23"/>
      <c r="K9" s="23"/>
      <c r="L9" s="23"/>
    </row>
    <row r="10" spans="1:12" outlineLevel="1" x14ac:dyDescent="0.25">
      <c r="A10" s="15"/>
      <c r="B10" s="26" t="s">
        <v>53</v>
      </c>
      <c r="C10" s="20" t="s">
        <v>10</v>
      </c>
      <c r="D10" s="20">
        <v>1</v>
      </c>
      <c r="E10" s="20"/>
      <c r="F10" s="22">
        <v>1</v>
      </c>
      <c r="G10" s="23"/>
      <c r="H10" s="23">
        <f>G10*D10</f>
        <v>0</v>
      </c>
      <c r="I10" s="23"/>
      <c r="J10" s="23"/>
      <c r="K10" s="23"/>
      <c r="L10" s="23"/>
    </row>
    <row r="11" spans="1:12" outlineLevel="1" x14ac:dyDescent="0.25">
      <c r="A11" s="15"/>
      <c r="B11" s="58"/>
      <c r="C11" s="20"/>
      <c r="D11" s="20"/>
      <c r="E11" s="20"/>
      <c r="F11" s="22"/>
      <c r="G11" s="25"/>
      <c r="H11" s="25"/>
      <c r="I11" s="30"/>
      <c r="J11" s="30"/>
      <c r="K11" s="30"/>
      <c r="L11" s="30"/>
    </row>
    <row r="12" spans="1:12" outlineLevel="1" x14ac:dyDescent="0.25">
      <c r="A12" s="20"/>
      <c r="B12" s="65" t="s">
        <v>20</v>
      </c>
      <c r="C12" s="66"/>
      <c r="D12" s="66"/>
      <c r="E12" s="27"/>
      <c r="F12" s="27"/>
      <c r="G12" s="28"/>
      <c r="H12" s="28">
        <f>SUBTOTAL(9,H6:H11)</f>
        <v>0</v>
      </c>
      <c r="I12" s="28"/>
      <c r="J12" s="28" t="e">
        <f>SUBTOTAL(9,#REF!)</f>
        <v>#REF!</v>
      </c>
      <c r="K12" s="28"/>
      <c r="L12" s="28" t="e">
        <f>SUBTOTAL(9,#REF!)</f>
        <v>#REF!</v>
      </c>
    </row>
    <row r="13" spans="1:12" outlineLevel="1" x14ac:dyDescent="0.25">
      <c r="A13" s="15"/>
      <c r="B13" s="26"/>
      <c r="C13" s="20"/>
      <c r="D13" s="20"/>
      <c r="E13" s="20"/>
      <c r="F13" s="22"/>
      <c r="G13" s="23"/>
      <c r="H13" s="23"/>
      <c r="I13" s="23"/>
      <c r="J13" s="23"/>
      <c r="K13" s="23"/>
      <c r="L13" s="23"/>
    </row>
    <row r="14" spans="1:12" s="19" customFormat="1" outlineLevel="1" x14ac:dyDescent="0.25">
      <c r="A14" s="15" t="s">
        <v>54</v>
      </c>
      <c r="B14" s="16" t="s">
        <v>55</v>
      </c>
      <c r="C14" s="20"/>
      <c r="D14" s="20"/>
      <c r="E14" s="20"/>
      <c r="F14" s="22"/>
      <c r="G14" s="23"/>
      <c r="H14" s="23"/>
      <c r="I14" s="18"/>
      <c r="J14" s="18"/>
      <c r="K14" s="18"/>
      <c r="L14" s="18"/>
    </row>
    <row r="15" spans="1:12" outlineLevel="1" x14ac:dyDescent="0.25">
      <c r="A15" s="20"/>
      <c r="B15" s="21" t="s">
        <v>57</v>
      </c>
      <c r="C15" s="54"/>
      <c r="D15" s="20"/>
      <c r="E15" s="20"/>
      <c r="F15" s="22"/>
      <c r="G15" s="23"/>
      <c r="H15" s="23"/>
      <c r="I15" s="23"/>
      <c r="J15" s="23"/>
      <c r="K15" s="23"/>
      <c r="L15" s="23"/>
    </row>
    <row r="16" spans="1:12" outlineLevel="1" x14ac:dyDescent="0.25">
      <c r="A16" s="20"/>
      <c r="B16" s="26" t="s">
        <v>56</v>
      </c>
      <c r="C16" s="20" t="s">
        <v>10</v>
      </c>
      <c r="D16" s="20">
        <v>2</v>
      </c>
      <c r="E16" s="20"/>
      <c r="F16" s="22">
        <f>D16</f>
        <v>2</v>
      </c>
      <c r="G16" s="23"/>
      <c r="H16" s="23">
        <f>G16*D16</f>
        <v>0</v>
      </c>
      <c r="I16" s="23"/>
      <c r="J16" s="23"/>
      <c r="K16" s="23"/>
      <c r="L16" s="23"/>
    </row>
    <row r="17" spans="1:12" ht="26.4" outlineLevel="1" x14ac:dyDescent="0.25">
      <c r="A17" s="20"/>
      <c r="B17" s="57" t="s">
        <v>11</v>
      </c>
      <c r="C17" s="20" t="s">
        <v>12</v>
      </c>
      <c r="D17" s="20"/>
      <c r="E17" s="20"/>
      <c r="F17" s="22"/>
      <c r="G17" s="23"/>
      <c r="H17" s="23"/>
      <c r="I17" s="23"/>
      <c r="J17" s="23"/>
      <c r="K17" s="23"/>
      <c r="L17" s="23"/>
    </row>
    <row r="18" spans="1:12" outlineLevel="1" x14ac:dyDescent="0.25">
      <c r="A18" s="20"/>
      <c r="B18" s="57" t="s">
        <v>13</v>
      </c>
      <c r="C18" s="20" t="s">
        <v>12</v>
      </c>
      <c r="D18" s="20"/>
      <c r="E18" s="20"/>
      <c r="F18" s="22"/>
      <c r="G18" s="23"/>
      <c r="H18" s="23"/>
      <c r="I18" s="23"/>
      <c r="J18" s="23"/>
      <c r="K18" s="23"/>
      <c r="L18" s="23"/>
    </row>
    <row r="19" spans="1:12" outlineLevel="1" x14ac:dyDescent="0.25">
      <c r="A19" s="20"/>
      <c r="B19" s="57" t="s">
        <v>14</v>
      </c>
      <c r="C19" s="20" t="s">
        <v>12</v>
      </c>
      <c r="D19" s="20"/>
      <c r="E19" s="20"/>
      <c r="F19" s="22"/>
      <c r="G19" s="23"/>
      <c r="H19" s="23"/>
      <c r="I19" s="23"/>
      <c r="J19" s="23"/>
      <c r="K19" s="23"/>
      <c r="L19" s="23"/>
    </row>
    <row r="20" spans="1:12" outlineLevel="1" x14ac:dyDescent="0.25">
      <c r="A20" s="20"/>
      <c r="B20" s="57" t="s">
        <v>59</v>
      </c>
      <c r="C20" s="20" t="s">
        <v>10</v>
      </c>
      <c r="D20" s="20">
        <v>1</v>
      </c>
      <c r="E20" s="20"/>
      <c r="F20" s="22">
        <v>1</v>
      </c>
      <c r="G20" s="23"/>
      <c r="H20" s="25">
        <f t="shared" ref="H20:H21" si="0">G20*D20</f>
        <v>0</v>
      </c>
      <c r="I20" s="23"/>
      <c r="J20" s="23"/>
      <c r="K20" s="23"/>
      <c r="L20" s="23"/>
    </row>
    <row r="21" spans="1:12" outlineLevel="1" x14ac:dyDescent="0.25">
      <c r="A21" s="20"/>
      <c r="B21" s="58" t="s">
        <v>58</v>
      </c>
      <c r="C21" s="20" t="s">
        <v>15</v>
      </c>
      <c r="D21" s="20">
        <v>1</v>
      </c>
      <c r="E21" s="20"/>
      <c r="F21" s="22">
        <f t="shared" ref="F21" si="1">D21</f>
        <v>1</v>
      </c>
      <c r="G21" s="25"/>
      <c r="H21" s="25">
        <f t="shared" si="0"/>
        <v>0</v>
      </c>
      <c r="I21" s="23"/>
      <c r="J21" s="23"/>
      <c r="K21" s="23"/>
      <c r="L21" s="23"/>
    </row>
    <row r="22" spans="1:12" outlineLevel="1" x14ac:dyDescent="0.25">
      <c r="A22" s="20"/>
      <c r="B22" s="58" t="s">
        <v>43</v>
      </c>
      <c r="C22" s="20" t="s">
        <v>15</v>
      </c>
      <c r="D22" s="20">
        <v>1</v>
      </c>
      <c r="E22" s="20"/>
      <c r="F22" s="22">
        <f t="shared" ref="F22:F40" si="2">D22</f>
        <v>1</v>
      </c>
      <c r="G22" s="25"/>
      <c r="H22" s="25">
        <f t="shared" ref="H22:H38" si="3">G22*D22</f>
        <v>0</v>
      </c>
      <c r="I22" s="23"/>
      <c r="J22" s="23"/>
      <c r="K22" s="23"/>
      <c r="L22" s="23"/>
    </row>
    <row r="23" spans="1:12" outlineLevel="1" x14ac:dyDescent="0.25">
      <c r="A23" s="20"/>
      <c r="B23" s="58" t="s">
        <v>45</v>
      </c>
      <c r="C23" s="20" t="s">
        <v>15</v>
      </c>
      <c r="D23" s="20">
        <v>1</v>
      </c>
      <c r="E23" s="20"/>
      <c r="F23" s="22">
        <f t="shared" si="2"/>
        <v>1</v>
      </c>
      <c r="G23" s="25"/>
      <c r="H23" s="25">
        <f t="shared" si="3"/>
        <v>0</v>
      </c>
      <c r="I23" s="23"/>
      <c r="J23" s="23"/>
      <c r="K23" s="23"/>
      <c r="L23" s="23"/>
    </row>
    <row r="24" spans="1:12" outlineLevel="1" x14ac:dyDescent="0.25">
      <c r="A24" s="20"/>
      <c r="B24" s="58" t="s">
        <v>44</v>
      </c>
      <c r="C24" s="20" t="s">
        <v>15</v>
      </c>
      <c r="D24" s="20">
        <v>3</v>
      </c>
      <c r="E24" s="20"/>
      <c r="F24" s="22">
        <f t="shared" ref="F24:F30" si="4">D24</f>
        <v>3</v>
      </c>
      <c r="G24" s="25"/>
      <c r="H24" s="25">
        <f t="shared" si="3"/>
        <v>0</v>
      </c>
      <c r="I24" s="23"/>
      <c r="J24" s="23"/>
      <c r="K24" s="23"/>
      <c r="L24" s="23"/>
    </row>
    <row r="25" spans="1:12" outlineLevel="1" x14ac:dyDescent="0.25">
      <c r="A25" s="20"/>
      <c r="B25" s="58" t="s">
        <v>60</v>
      </c>
      <c r="C25" s="20" t="s">
        <v>15</v>
      </c>
      <c r="D25" s="20">
        <v>2</v>
      </c>
      <c r="E25" s="20"/>
      <c r="F25" s="22">
        <f t="shared" si="4"/>
        <v>2</v>
      </c>
      <c r="G25" s="25"/>
      <c r="H25" s="25">
        <f t="shared" ref="H25:H30" si="5">G25*D25</f>
        <v>0</v>
      </c>
      <c r="I25" s="23"/>
      <c r="J25" s="23"/>
      <c r="K25" s="23"/>
      <c r="L25" s="23"/>
    </row>
    <row r="26" spans="1:12" outlineLevel="1" x14ac:dyDescent="0.25">
      <c r="A26" s="20"/>
      <c r="B26" s="58" t="s">
        <v>63</v>
      </c>
      <c r="C26" s="20" t="s">
        <v>10</v>
      </c>
      <c r="D26" s="20">
        <v>2</v>
      </c>
      <c r="E26" s="20"/>
      <c r="F26" s="22">
        <f t="shared" si="4"/>
        <v>2</v>
      </c>
      <c r="G26" s="25"/>
      <c r="H26" s="25">
        <f t="shared" si="5"/>
        <v>0</v>
      </c>
      <c r="I26" s="23"/>
      <c r="J26" s="23"/>
      <c r="K26" s="23"/>
      <c r="L26" s="23"/>
    </row>
    <row r="27" spans="1:12" outlineLevel="1" x14ac:dyDescent="0.25">
      <c r="A27" s="20"/>
      <c r="B27" s="58" t="s">
        <v>112</v>
      </c>
      <c r="C27" s="20" t="s">
        <v>15</v>
      </c>
      <c r="D27" s="20">
        <v>2</v>
      </c>
      <c r="E27" s="20"/>
      <c r="F27" s="22">
        <f t="shared" si="4"/>
        <v>2</v>
      </c>
      <c r="G27" s="25"/>
      <c r="H27" s="25">
        <f t="shared" si="5"/>
        <v>0</v>
      </c>
      <c r="I27" s="30"/>
      <c r="J27" s="30"/>
      <c r="K27" s="30"/>
      <c r="L27" s="30"/>
    </row>
    <row r="28" spans="1:12" outlineLevel="1" x14ac:dyDescent="0.25">
      <c r="A28" s="20"/>
      <c r="B28" s="58" t="s">
        <v>113</v>
      </c>
      <c r="C28" s="20" t="s">
        <v>16</v>
      </c>
      <c r="D28" s="20">
        <v>1</v>
      </c>
      <c r="E28" s="20"/>
      <c r="F28" s="22">
        <f t="shared" si="4"/>
        <v>1</v>
      </c>
      <c r="G28" s="25"/>
      <c r="H28" s="25">
        <f t="shared" si="5"/>
        <v>0</v>
      </c>
      <c r="I28" s="30"/>
      <c r="J28" s="30"/>
      <c r="K28" s="30"/>
      <c r="L28" s="30"/>
    </row>
    <row r="29" spans="1:12" outlineLevel="1" x14ac:dyDescent="0.25">
      <c r="A29" s="20"/>
      <c r="B29" s="58" t="s">
        <v>114</v>
      </c>
      <c r="C29" s="20" t="s">
        <v>16</v>
      </c>
      <c r="D29" s="20">
        <v>1</v>
      </c>
      <c r="E29" s="20"/>
      <c r="F29" s="22">
        <f t="shared" si="4"/>
        <v>1</v>
      </c>
      <c r="G29" s="25"/>
      <c r="H29" s="25">
        <f t="shared" si="5"/>
        <v>0</v>
      </c>
      <c r="I29" s="30"/>
      <c r="J29" s="30"/>
      <c r="K29" s="30"/>
      <c r="L29" s="30"/>
    </row>
    <row r="30" spans="1:12" ht="26.4" outlineLevel="1" x14ac:dyDescent="0.25">
      <c r="A30" s="20"/>
      <c r="B30" s="58" t="s">
        <v>116</v>
      </c>
      <c r="C30" s="20" t="s">
        <v>16</v>
      </c>
      <c r="D30" s="20">
        <v>1</v>
      </c>
      <c r="E30" s="20"/>
      <c r="F30" s="22">
        <f t="shared" si="4"/>
        <v>1</v>
      </c>
      <c r="G30" s="25"/>
      <c r="H30" s="25">
        <f t="shared" si="5"/>
        <v>0</v>
      </c>
      <c r="I30" s="30"/>
      <c r="J30" s="30"/>
      <c r="K30" s="30"/>
      <c r="L30" s="30"/>
    </row>
    <row r="31" spans="1:12" outlineLevel="1" x14ac:dyDescent="0.25">
      <c r="A31" s="20"/>
      <c r="B31" s="57" t="s">
        <v>18</v>
      </c>
      <c r="C31" s="20" t="s">
        <v>15</v>
      </c>
      <c r="D31" s="20">
        <v>1</v>
      </c>
      <c r="E31" s="20"/>
      <c r="F31" s="22">
        <f>D31</f>
        <v>1</v>
      </c>
      <c r="G31" s="25"/>
      <c r="H31" s="25">
        <f t="shared" ref="H31" si="6">G31*D31</f>
        <v>0</v>
      </c>
      <c r="I31" s="23"/>
      <c r="J31" s="23"/>
      <c r="K31" s="23"/>
      <c r="L31" s="23"/>
    </row>
    <row r="32" spans="1:12" outlineLevel="1" x14ac:dyDescent="0.25">
      <c r="A32" s="20"/>
      <c r="B32" s="58"/>
      <c r="C32" s="20"/>
      <c r="D32" s="20"/>
      <c r="E32" s="20"/>
      <c r="F32" s="22"/>
      <c r="G32" s="25"/>
      <c r="H32" s="25"/>
      <c r="I32" s="30"/>
      <c r="J32" s="30"/>
      <c r="K32" s="30"/>
      <c r="L32" s="30"/>
    </row>
    <row r="33" spans="1:18" outlineLevel="1" x14ac:dyDescent="0.25">
      <c r="A33" s="20"/>
      <c r="B33" s="65" t="s">
        <v>20</v>
      </c>
      <c r="C33" s="66"/>
      <c r="D33" s="66"/>
      <c r="E33" s="27"/>
      <c r="F33" s="27"/>
      <c r="G33" s="28"/>
      <c r="H33" s="28">
        <f>SUBTOTAL(9,H16:R32)</f>
        <v>0</v>
      </c>
      <c r="I33" s="28"/>
      <c r="J33" s="28" t="e">
        <f>SUBTOTAL(9,#REF!)</f>
        <v>#REF!</v>
      </c>
      <c r="K33" s="28"/>
      <c r="L33" s="28" t="e">
        <f>SUBTOTAL(9,#REF!)</f>
        <v>#REF!</v>
      </c>
    </row>
    <row r="34" spans="1:18" outlineLevel="1" x14ac:dyDescent="0.25">
      <c r="A34" s="20"/>
      <c r="B34" s="58"/>
      <c r="C34" s="20"/>
      <c r="D34" s="20"/>
      <c r="E34" s="20"/>
      <c r="F34" s="22"/>
      <c r="G34" s="25"/>
      <c r="H34" s="25"/>
      <c r="I34" s="23"/>
      <c r="J34" s="23"/>
      <c r="K34" s="23"/>
      <c r="L34" s="23"/>
    </row>
    <row r="35" spans="1:18" outlineLevel="1" x14ac:dyDescent="0.25">
      <c r="A35" s="15" t="s">
        <v>61</v>
      </c>
      <c r="B35" s="59" t="s">
        <v>62</v>
      </c>
      <c r="C35" s="20"/>
      <c r="D35" s="20"/>
      <c r="E35" s="20"/>
      <c r="F35" s="22"/>
      <c r="G35" s="25"/>
      <c r="H35" s="25"/>
      <c r="I35" s="23"/>
      <c r="J35" s="23"/>
      <c r="K35" s="23"/>
      <c r="L35" s="23"/>
    </row>
    <row r="36" spans="1:18" outlineLevel="1" x14ac:dyDescent="0.25">
      <c r="A36" s="20"/>
      <c r="B36" s="58" t="s">
        <v>36</v>
      </c>
      <c r="C36" s="20" t="s">
        <v>15</v>
      </c>
      <c r="D36" s="20">
        <v>1</v>
      </c>
      <c r="E36" s="20"/>
      <c r="F36" s="22">
        <f>D36</f>
        <v>1</v>
      </c>
      <c r="G36" s="25"/>
      <c r="H36" s="25">
        <f>G36*D36</f>
        <v>0</v>
      </c>
      <c r="I36" s="23"/>
      <c r="J36" s="23"/>
      <c r="K36" s="23"/>
      <c r="L36" s="23"/>
    </row>
    <row r="37" spans="1:18" outlineLevel="1" x14ac:dyDescent="0.25">
      <c r="A37" s="20"/>
      <c r="B37" s="57" t="s">
        <v>37</v>
      </c>
      <c r="C37" s="20" t="s">
        <v>15</v>
      </c>
      <c r="D37" s="20">
        <v>3</v>
      </c>
      <c r="E37" s="20"/>
      <c r="F37" s="22">
        <f t="shared" si="2"/>
        <v>3</v>
      </c>
      <c r="G37" s="25"/>
      <c r="H37" s="25">
        <f t="shared" si="3"/>
        <v>0</v>
      </c>
      <c r="I37" s="23"/>
      <c r="J37" s="23"/>
      <c r="K37" s="23"/>
      <c r="L37" s="23"/>
    </row>
    <row r="38" spans="1:18" outlineLevel="1" x14ac:dyDescent="0.25">
      <c r="A38" s="20"/>
      <c r="B38" s="57" t="s">
        <v>17</v>
      </c>
      <c r="C38" s="20" t="s">
        <v>15</v>
      </c>
      <c r="D38" s="20">
        <v>2</v>
      </c>
      <c r="E38" s="20"/>
      <c r="F38" s="22">
        <f t="shared" si="2"/>
        <v>2</v>
      </c>
      <c r="G38" s="25"/>
      <c r="H38" s="25">
        <f t="shared" si="3"/>
        <v>0</v>
      </c>
      <c r="I38" s="23"/>
      <c r="J38" s="23"/>
      <c r="K38" s="23"/>
      <c r="L38" s="23"/>
    </row>
    <row r="39" spans="1:18" outlineLevel="1" x14ac:dyDescent="0.25">
      <c r="A39" s="20"/>
      <c r="B39" s="58" t="s">
        <v>38</v>
      </c>
      <c r="C39" s="20" t="s">
        <v>15</v>
      </c>
      <c r="D39" s="20">
        <v>4</v>
      </c>
      <c r="E39" s="20"/>
      <c r="F39" s="22">
        <f t="shared" ref="F39" si="7">D39</f>
        <v>4</v>
      </c>
      <c r="G39" s="25"/>
      <c r="H39" s="25">
        <f>G39*D39</f>
        <v>0</v>
      </c>
      <c r="I39" s="23"/>
      <c r="J39" s="23"/>
      <c r="K39" s="23"/>
      <c r="L39" s="23"/>
    </row>
    <row r="40" spans="1:18" outlineLevel="1" x14ac:dyDescent="0.25">
      <c r="A40" s="20"/>
      <c r="B40" s="58" t="s">
        <v>64</v>
      </c>
      <c r="C40" s="20" t="s">
        <v>15</v>
      </c>
      <c r="D40" s="20">
        <v>1</v>
      </c>
      <c r="E40" s="20"/>
      <c r="F40" s="22">
        <f t="shared" si="2"/>
        <v>1</v>
      </c>
      <c r="G40" s="25"/>
      <c r="H40" s="25">
        <f>G40*D40</f>
        <v>0</v>
      </c>
      <c r="I40" s="23"/>
      <c r="J40" s="23"/>
      <c r="K40" s="23"/>
      <c r="L40" s="23"/>
    </row>
    <row r="41" spans="1:18" ht="26.4" outlineLevel="1" x14ac:dyDescent="0.25">
      <c r="A41" s="20"/>
      <c r="B41" s="58" t="s">
        <v>118</v>
      </c>
      <c r="C41" s="20" t="s">
        <v>10</v>
      </c>
      <c r="D41" s="20">
        <v>1</v>
      </c>
      <c r="E41" s="20"/>
      <c r="F41" s="22">
        <v>1</v>
      </c>
      <c r="G41" s="25"/>
      <c r="H41" s="25">
        <f>G41*D41</f>
        <v>0</v>
      </c>
      <c r="I41" s="23"/>
      <c r="J41" s="23"/>
      <c r="K41" s="23"/>
      <c r="L41" s="23"/>
    </row>
    <row r="42" spans="1:18" outlineLevel="1" x14ac:dyDescent="0.25">
      <c r="A42" s="20"/>
      <c r="B42" s="26" t="s">
        <v>117</v>
      </c>
      <c r="C42" s="20" t="s">
        <v>10</v>
      </c>
      <c r="D42" s="20">
        <v>1</v>
      </c>
      <c r="E42" s="20"/>
      <c r="F42" s="22">
        <f>D42</f>
        <v>1</v>
      </c>
      <c r="G42" s="25"/>
      <c r="H42" s="25">
        <f>G42*D42</f>
        <v>0</v>
      </c>
      <c r="I42" s="23">
        <v>1000</v>
      </c>
      <c r="J42" s="23">
        <f>I42*F42</f>
        <v>1000</v>
      </c>
      <c r="K42" s="23">
        <v>1000</v>
      </c>
      <c r="L42" s="23">
        <f>K42*F42</f>
        <v>1000</v>
      </c>
      <c r="M42" s="23">
        <v>1410</v>
      </c>
      <c r="N42" s="23">
        <f>M42*F42</f>
        <v>1410</v>
      </c>
      <c r="O42" s="23">
        <v>1410</v>
      </c>
      <c r="P42" s="23">
        <f>O42*F42</f>
        <v>1410</v>
      </c>
      <c r="Q42" s="23">
        <v>0</v>
      </c>
      <c r="R42" s="23">
        <f>Q42*F42</f>
        <v>0</v>
      </c>
    </row>
    <row r="43" spans="1:18" outlineLevel="1" x14ac:dyDescent="0.25">
      <c r="A43" s="20"/>
      <c r="B43" s="58"/>
      <c r="C43" s="20"/>
      <c r="D43" s="20"/>
      <c r="E43" s="20"/>
      <c r="F43" s="22"/>
      <c r="G43" s="25"/>
      <c r="H43" s="25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outlineLevel="1" x14ac:dyDescent="0.25">
      <c r="A44" s="20"/>
      <c r="B44" s="65" t="s">
        <v>20</v>
      </c>
      <c r="C44" s="66"/>
      <c r="D44" s="66"/>
      <c r="E44" s="27"/>
      <c r="F44" s="27"/>
      <c r="G44" s="28"/>
      <c r="H44" s="28">
        <f>SUBTOTAL(9,H36:H43)</f>
        <v>0</v>
      </c>
      <c r="I44" s="28"/>
      <c r="J44" s="28" t="e">
        <f>SUBTOTAL(9,J2:J42)</f>
        <v>#REF!</v>
      </c>
      <c r="K44" s="28"/>
      <c r="L44" s="28" t="e">
        <f>SUBTOTAL(9,L2:L42)</f>
        <v>#REF!</v>
      </c>
    </row>
    <row r="45" spans="1:18" outlineLevel="1" x14ac:dyDescent="0.25">
      <c r="A45" s="20"/>
      <c r="B45" s="26"/>
      <c r="C45" s="20"/>
      <c r="D45" s="20"/>
      <c r="E45" s="20"/>
      <c r="F45" s="22"/>
      <c r="G45" s="25"/>
      <c r="H45" s="25"/>
      <c r="I45" s="23"/>
      <c r="J45" s="23"/>
      <c r="K45" s="23"/>
      <c r="L45" s="23"/>
      <c r="M45" s="30"/>
      <c r="N45" s="30"/>
      <c r="O45" s="30"/>
      <c r="P45" s="30"/>
      <c r="Q45" s="30"/>
      <c r="R45" s="30"/>
    </row>
    <row r="46" spans="1:18" s="19" customFormat="1" outlineLevel="1" x14ac:dyDescent="0.25">
      <c r="A46" s="15" t="s">
        <v>65</v>
      </c>
      <c r="B46" s="16" t="s">
        <v>66</v>
      </c>
      <c r="C46" s="15"/>
      <c r="D46" s="15"/>
      <c r="E46" s="15"/>
      <c r="F46" s="17"/>
      <c r="G46" s="18"/>
      <c r="H46" s="18"/>
      <c r="I46" s="18"/>
      <c r="J46" s="18"/>
      <c r="K46" s="18"/>
      <c r="L46" s="18"/>
    </row>
    <row r="47" spans="1:18" ht="26.4" outlineLevel="1" x14ac:dyDescent="0.25">
      <c r="A47" s="20"/>
      <c r="B47" s="26" t="s">
        <v>119</v>
      </c>
      <c r="C47" s="53" t="s">
        <v>15</v>
      </c>
      <c r="D47" s="20">
        <v>1</v>
      </c>
      <c r="E47" s="20"/>
      <c r="F47" s="22">
        <v>1</v>
      </c>
      <c r="G47" s="25"/>
      <c r="H47" s="25">
        <f>G47*D47</f>
        <v>0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26.4" outlineLevel="1" x14ac:dyDescent="0.25">
      <c r="A48" s="20"/>
      <c r="B48" s="62" t="s">
        <v>67</v>
      </c>
      <c r="C48" s="20" t="s">
        <v>22</v>
      </c>
      <c r="D48" s="20">
        <v>20</v>
      </c>
      <c r="E48" s="20"/>
      <c r="F48" s="22">
        <f>D48</f>
        <v>20</v>
      </c>
      <c r="G48" s="25"/>
      <c r="H48" s="25">
        <f>G48*D48</f>
        <v>0</v>
      </c>
      <c r="I48" s="23">
        <v>3100</v>
      </c>
      <c r="J48" s="23">
        <f>I48*F48</f>
        <v>62000</v>
      </c>
      <c r="K48" s="23">
        <v>3100</v>
      </c>
      <c r="L48" s="23">
        <f>K48*F48</f>
        <v>62000</v>
      </c>
      <c r="M48" s="23">
        <v>1755</v>
      </c>
      <c r="N48" s="23">
        <f>M48*F48</f>
        <v>35100</v>
      </c>
      <c r="O48" s="23">
        <v>1755</v>
      </c>
      <c r="P48" s="23">
        <f>O48*F48</f>
        <v>35100</v>
      </c>
      <c r="Q48" s="23">
        <v>1890</v>
      </c>
      <c r="R48" s="23">
        <f>Q48*F48</f>
        <v>37800</v>
      </c>
    </row>
    <row r="49" spans="1:18" outlineLevel="1" x14ac:dyDescent="0.25">
      <c r="A49" s="20"/>
      <c r="B49" s="26" t="s">
        <v>120</v>
      </c>
      <c r="C49" s="53" t="s">
        <v>15</v>
      </c>
      <c r="D49" s="20">
        <v>2</v>
      </c>
      <c r="E49" s="20"/>
      <c r="F49" s="22">
        <f>D49</f>
        <v>2</v>
      </c>
      <c r="G49" s="25"/>
      <c r="H49" s="25">
        <f>G49*D49</f>
        <v>0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outlineLevel="1" x14ac:dyDescent="0.25">
      <c r="A50" s="20"/>
      <c r="B50" s="26" t="s">
        <v>68</v>
      </c>
      <c r="C50" s="53" t="s">
        <v>15</v>
      </c>
      <c r="D50" s="20">
        <v>4</v>
      </c>
      <c r="E50" s="20"/>
      <c r="F50" s="22">
        <f>D50</f>
        <v>4</v>
      </c>
      <c r="G50" s="25"/>
      <c r="H50" s="25">
        <f>G50*D50</f>
        <v>0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outlineLevel="1" x14ac:dyDescent="0.25">
      <c r="A51" s="20"/>
      <c r="B51" s="65" t="s">
        <v>20</v>
      </c>
      <c r="C51" s="66"/>
      <c r="D51" s="66"/>
      <c r="E51" s="27"/>
      <c r="F51" s="27"/>
      <c r="G51" s="28"/>
      <c r="H51" s="28">
        <f>SUBTOTAL(9,H47:H50)</f>
        <v>0</v>
      </c>
      <c r="I51" s="28"/>
      <c r="J51" s="28">
        <f>SUBTOTAL(9,J9:J50)</f>
        <v>63000</v>
      </c>
      <c r="K51" s="28"/>
      <c r="L51" s="28">
        <f>SUBTOTAL(9,L9:L50)</f>
        <v>63000</v>
      </c>
    </row>
    <row r="52" spans="1:18" outlineLevel="1" x14ac:dyDescent="0.25">
      <c r="A52" s="20"/>
      <c r="B52" s="56"/>
      <c r="C52" s="20"/>
      <c r="D52" s="20"/>
      <c r="E52" s="20"/>
      <c r="F52" s="22"/>
      <c r="G52" s="25"/>
      <c r="H52" s="25"/>
      <c r="I52" s="23"/>
      <c r="J52" s="23"/>
      <c r="K52" s="23"/>
      <c r="L52" s="23"/>
      <c r="M52" s="30"/>
      <c r="N52" s="30"/>
      <c r="O52" s="30"/>
      <c r="P52" s="30"/>
      <c r="Q52" s="30"/>
      <c r="R52" s="30"/>
    </row>
    <row r="53" spans="1:18" outlineLevel="1" x14ac:dyDescent="0.25">
      <c r="A53" s="15" t="s">
        <v>69</v>
      </c>
      <c r="B53" s="16" t="s">
        <v>27</v>
      </c>
      <c r="C53" s="20"/>
      <c r="D53" s="20"/>
      <c r="E53" s="20"/>
      <c r="F53" s="22"/>
      <c r="G53" s="25"/>
      <c r="H53" s="25"/>
      <c r="I53" s="23"/>
      <c r="J53" s="23"/>
      <c r="K53" s="23"/>
      <c r="L53" s="23"/>
    </row>
    <row r="54" spans="1:18" outlineLevel="1" x14ac:dyDescent="0.25">
      <c r="A54" s="20"/>
      <c r="B54" s="26" t="s">
        <v>70</v>
      </c>
      <c r="C54" s="20" t="s">
        <v>16</v>
      </c>
      <c r="D54" s="20">
        <v>1</v>
      </c>
      <c r="E54" s="20"/>
      <c r="F54" s="22">
        <f t="shared" ref="F54" si="8">D54</f>
        <v>1</v>
      </c>
      <c r="G54" s="25"/>
      <c r="H54" s="25">
        <f t="shared" ref="H54" si="9">G54*D54</f>
        <v>0</v>
      </c>
      <c r="I54" s="23"/>
      <c r="J54" s="23"/>
      <c r="K54" s="23"/>
      <c r="L54" s="23"/>
    </row>
    <row r="55" spans="1:18" outlineLevel="1" x14ac:dyDescent="0.25">
      <c r="A55" s="20"/>
      <c r="B55" s="24"/>
      <c r="C55" s="20"/>
      <c r="D55" s="20"/>
      <c r="E55" s="20"/>
      <c r="F55" s="22"/>
      <c r="G55" s="23"/>
      <c r="H55" s="23"/>
      <c r="I55" s="23"/>
      <c r="J55" s="23"/>
      <c r="K55" s="23"/>
      <c r="L55" s="23"/>
    </row>
    <row r="56" spans="1:18" outlineLevel="1" x14ac:dyDescent="0.25">
      <c r="A56" s="20"/>
      <c r="B56" s="65" t="s">
        <v>20</v>
      </c>
      <c r="C56" s="66"/>
      <c r="D56" s="66"/>
      <c r="E56" s="27"/>
      <c r="F56" s="27"/>
      <c r="G56" s="28"/>
      <c r="H56" s="28">
        <f>SUBTOTAL(9,H54)</f>
        <v>0</v>
      </c>
      <c r="I56" s="28"/>
      <c r="J56" s="28">
        <f>SUBTOTAL(9,J14:J55)</f>
        <v>63000</v>
      </c>
      <c r="K56" s="28"/>
      <c r="L56" s="28">
        <f>SUBTOTAL(9,L14:L55)</f>
        <v>63000</v>
      </c>
    </row>
    <row r="57" spans="1:18" outlineLevel="1" x14ac:dyDescent="0.25">
      <c r="A57" s="20"/>
      <c r="B57" s="24"/>
      <c r="C57" s="20"/>
      <c r="D57" s="20"/>
      <c r="E57" s="20"/>
      <c r="F57" s="22"/>
      <c r="G57" s="23"/>
      <c r="H57" s="23"/>
      <c r="I57" s="23"/>
      <c r="J57" s="23"/>
      <c r="K57" s="23"/>
      <c r="L57" s="23"/>
    </row>
    <row r="58" spans="1:18" s="19" customFormat="1" outlineLevel="1" x14ac:dyDescent="0.25">
      <c r="A58" s="15" t="s">
        <v>128</v>
      </c>
      <c r="B58" s="16" t="s">
        <v>21</v>
      </c>
      <c r="C58" s="15"/>
      <c r="D58" s="15"/>
      <c r="E58" s="15"/>
      <c r="F58" s="17"/>
      <c r="G58" s="29"/>
      <c r="H58" s="29"/>
      <c r="I58" s="18"/>
      <c r="J58" s="18"/>
      <c r="K58" s="18"/>
      <c r="L58" s="18"/>
    </row>
    <row r="59" spans="1:18" ht="26.4" outlineLevel="1" x14ac:dyDescent="0.25">
      <c r="A59" s="20"/>
      <c r="B59" s="26" t="s">
        <v>71</v>
      </c>
      <c r="C59" s="20" t="s">
        <v>15</v>
      </c>
      <c r="D59" s="20">
        <v>1</v>
      </c>
      <c r="E59" s="20"/>
      <c r="F59" s="22">
        <f t="shared" ref="F59" si="10">D59</f>
        <v>1</v>
      </c>
      <c r="G59" s="25"/>
      <c r="H59" s="25">
        <f t="shared" ref="H59" si="11">G59*D59</f>
        <v>0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outlineLevel="1" x14ac:dyDescent="0.25">
      <c r="A60" s="20"/>
      <c r="B60" s="26" t="s">
        <v>72</v>
      </c>
      <c r="C60" s="20" t="s">
        <v>22</v>
      </c>
      <c r="D60" s="20">
        <v>2</v>
      </c>
      <c r="E60" s="20"/>
      <c r="F60" s="22">
        <f>D60</f>
        <v>2</v>
      </c>
      <c r="G60" s="25"/>
      <c r="H60" s="25">
        <f>G60*D60</f>
        <v>0</v>
      </c>
      <c r="I60" s="23">
        <v>160</v>
      </c>
      <c r="J60" s="23">
        <f>I60*F60</f>
        <v>320</v>
      </c>
      <c r="K60" s="23">
        <v>160</v>
      </c>
      <c r="L60" s="23">
        <f>K60*F60</f>
        <v>320</v>
      </c>
      <c r="M60" s="23">
        <v>163</v>
      </c>
      <c r="N60" s="23">
        <f>M60*F60</f>
        <v>326</v>
      </c>
      <c r="O60" s="23">
        <v>163</v>
      </c>
      <c r="P60" s="23">
        <f>O60*F60</f>
        <v>326</v>
      </c>
      <c r="Q60" s="23"/>
      <c r="R60" s="23">
        <f>Q60*F60</f>
        <v>0</v>
      </c>
    </row>
    <row r="61" spans="1:18" outlineLevel="1" x14ac:dyDescent="0.25">
      <c r="A61" s="20"/>
      <c r="B61" s="26" t="s">
        <v>40</v>
      </c>
      <c r="C61" s="20" t="s">
        <v>15</v>
      </c>
      <c r="D61" s="20">
        <v>2</v>
      </c>
      <c r="E61" s="20"/>
      <c r="F61" s="22">
        <f t="shared" ref="F61:F62" si="12">D61</f>
        <v>2</v>
      </c>
      <c r="G61" s="25"/>
      <c r="H61" s="25">
        <f t="shared" ref="H61:H62" si="13">G61*D61</f>
        <v>0</v>
      </c>
      <c r="I61" s="23">
        <v>450</v>
      </c>
      <c r="J61" s="23">
        <f t="shared" ref="J61:J62" si="14">I61*F61</f>
        <v>900</v>
      </c>
      <c r="K61" s="23">
        <v>450</v>
      </c>
      <c r="L61" s="23">
        <f t="shared" ref="L61:L62" si="15">K61*F61</f>
        <v>900</v>
      </c>
      <c r="M61" s="23">
        <v>222</v>
      </c>
      <c r="N61" s="23">
        <f t="shared" ref="N61:N62" si="16">M61*F61</f>
        <v>444</v>
      </c>
      <c r="O61" s="23">
        <v>222</v>
      </c>
      <c r="P61" s="23">
        <f t="shared" ref="P61:P62" si="17">O61*F61</f>
        <v>444</v>
      </c>
      <c r="Q61" s="23">
        <f>2*220</f>
        <v>440</v>
      </c>
      <c r="R61" s="23">
        <f t="shared" ref="R61:R62" si="18">Q61*F61</f>
        <v>880</v>
      </c>
    </row>
    <row r="62" spans="1:18" outlineLevel="1" x14ac:dyDescent="0.25">
      <c r="A62" s="20"/>
      <c r="B62" s="26" t="s">
        <v>73</v>
      </c>
      <c r="C62" s="20" t="s">
        <v>15</v>
      </c>
      <c r="D62" s="20">
        <v>1</v>
      </c>
      <c r="E62" s="20"/>
      <c r="F62" s="22">
        <f t="shared" si="12"/>
        <v>1</v>
      </c>
      <c r="G62" s="25"/>
      <c r="H62" s="25">
        <f t="shared" si="13"/>
        <v>0</v>
      </c>
      <c r="I62" s="23">
        <v>6540</v>
      </c>
      <c r="J62" s="23">
        <f t="shared" si="14"/>
        <v>6540</v>
      </c>
      <c r="K62" s="23">
        <v>6540</v>
      </c>
      <c r="L62" s="23">
        <f t="shared" si="15"/>
        <v>6540</v>
      </c>
      <c r="M62" s="23">
        <v>4270</v>
      </c>
      <c r="N62" s="23">
        <f t="shared" si="16"/>
        <v>4270</v>
      </c>
      <c r="O62" s="23">
        <v>4270</v>
      </c>
      <c r="P62" s="23">
        <f t="shared" si="17"/>
        <v>4270</v>
      </c>
      <c r="Q62" s="23">
        <f>2350+1020+364+340</f>
        <v>4074</v>
      </c>
      <c r="R62" s="23">
        <f t="shared" si="18"/>
        <v>4074</v>
      </c>
    </row>
    <row r="63" spans="1:18" outlineLevel="1" x14ac:dyDescent="0.25">
      <c r="A63" s="20"/>
      <c r="B63" s="26" t="s">
        <v>74</v>
      </c>
      <c r="C63" s="20" t="s">
        <v>15</v>
      </c>
      <c r="D63" s="20">
        <v>1</v>
      </c>
      <c r="E63" s="20"/>
      <c r="F63" s="22">
        <f>D63</f>
        <v>1</v>
      </c>
      <c r="G63" s="25"/>
      <c r="H63" s="25">
        <f>G63*D63</f>
        <v>0</v>
      </c>
      <c r="I63" s="23">
        <v>270</v>
      </c>
      <c r="J63" s="23">
        <f>I63*F63</f>
        <v>270</v>
      </c>
      <c r="K63" s="23">
        <v>270</v>
      </c>
      <c r="L63" s="23">
        <f>K63*F63</f>
        <v>270</v>
      </c>
      <c r="M63" s="23">
        <v>118</v>
      </c>
      <c r="N63" s="23">
        <f>M63*F63</f>
        <v>118</v>
      </c>
      <c r="O63" s="23">
        <v>118</v>
      </c>
      <c r="P63" s="23">
        <f>O63*F63</f>
        <v>118</v>
      </c>
      <c r="Q63" s="23">
        <v>265</v>
      </c>
      <c r="R63" s="23">
        <f>Q63*F63</f>
        <v>265</v>
      </c>
    </row>
    <row r="64" spans="1:18" outlineLevel="1" x14ac:dyDescent="0.25">
      <c r="A64" s="20"/>
      <c r="B64" s="26" t="s">
        <v>75</v>
      </c>
      <c r="C64" s="20" t="s">
        <v>15</v>
      </c>
      <c r="D64" s="20">
        <v>2</v>
      </c>
      <c r="E64" s="20"/>
      <c r="F64" s="22">
        <f t="shared" ref="F64" si="19">D64</f>
        <v>2</v>
      </c>
      <c r="G64" s="25"/>
      <c r="H64" s="25">
        <f t="shared" ref="H64" si="20">G64*D64</f>
        <v>0</v>
      </c>
      <c r="I64" s="23">
        <v>270</v>
      </c>
      <c r="J64" s="23">
        <f t="shared" ref="J64" si="21">I64*F64</f>
        <v>540</v>
      </c>
      <c r="K64" s="23">
        <v>270</v>
      </c>
      <c r="L64" s="23">
        <f t="shared" ref="L64" si="22">K64*F64</f>
        <v>540</v>
      </c>
      <c r="M64" s="23">
        <v>118</v>
      </c>
      <c r="N64" s="23">
        <f t="shared" ref="N64" si="23">M64*F64</f>
        <v>236</v>
      </c>
      <c r="O64" s="23">
        <v>118</v>
      </c>
      <c r="P64" s="23">
        <f t="shared" ref="P64" si="24">O64*F64</f>
        <v>236</v>
      </c>
      <c r="Q64" s="23">
        <v>265</v>
      </c>
      <c r="R64" s="23">
        <f t="shared" ref="R64" si="25">Q64*F64</f>
        <v>530</v>
      </c>
    </row>
    <row r="65" spans="1:18" outlineLevel="1" x14ac:dyDescent="0.25">
      <c r="A65" s="20"/>
      <c r="B65" s="26" t="s">
        <v>76</v>
      </c>
      <c r="C65" s="20" t="s">
        <v>15</v>
      </c>
      <c r="D65" s="20">
        <v>2</v>
      </c>
      <c r="E65" s="20"/>
      <c r="F65" s="22">
        <f t="shared" ref="F65:F69" si="26">D65</f>
        <v>2</v>
      </c>
      <c r="G65" s="25"/>
      <c r="H65" s="25">
        <f t="shared" ref="H65:H69" si="27">G65*D65</f>
        <v>0</v>
      </c>
      <c r="I65" s="23">
        <v>6540</v>
      </c>
      <c r="J65" s="23">
        <f t="shared" ref="J65:J66" si="28">I65*F65</f>
        <v>13080</v>
      </c>
      <c r="K65" s="23">
        <v>6540</v>
      </c>
      <c r="L65" s="23">
        <f t="shared" ref="L65:L66" si="29">K65*F65</f>
        <v>13080</v>
      </c>
      <c r="M65" s="23">
        <v>4270</v>
      </c>
      <c r="N65" s="23">
        <f t="shared" ref="N65:N66" si="30">M65*F65</f>
        <v>8540</v>
      </c>
      <c r="O65" s="23">
        <v>4270</v>
      </c>
      <c r="P65" s="23">
        <f t="shared" ref="P65:P66" si="31">O65*F65</f>
        <v>8540</v>
      </c>
      <c r="Q65" s="23">
        <f>2350+1020+364+340</f>
        <v>4074</v>
      </c>
      <c r="R65" s="23">
        <f t="shared" ref="R65:R66" si="32">Q65*F65</f>
        <v>8148</v>
      </c>
    </row>
    <row r="66" spans="1:18" outlineLevel="1" x14ac:dyDescent="0.25">
      <c r="A66" s="20"/>
      <c r="B66" s="26" t="s">
        <v>77</v>
      </c>
      <c r="C66" s="20" t="s">
        <v>15</v>
      </c>
      <c r="D66" s="20">
        <v>2</v>
      </c>
      <c r="E66" s="20"/>
      <c r="F66" s="22">
        <f t="shared" si="26"/>
        <v>2</v>
      </c>
      <c r="G66" s="25"/>
      <c r="H66" s="25">
        <f t="shared" si="27"/>
        <v>0</v>
      </c>
      <c r="I66" s="23">
        <v>270</v>
      </c>
      <c r="J66" s="23">
        <f t="shared" si="28"/>
        <v>540</v>
      </c>
      <c r="K66" s="23">
        <v>270</v>
      </c>
      <c r="L66" s="23">
        <f t="shared" si="29"/>
        <v>540</v>
      </c>
      <c r="M66" s="23">
        <v>118</v>
      </c>
      <c r="N66" s="23">
        <f t="shared" si="30"/>
        <v>236</v>
      </c>
      <c r="O66" s="23">
        <v>118</v>
      </c>
      <c r="P66" s="23">
        <f t="shared" si="31"/>
        <v>236</v>
      </c>
      <c r="Q66" s="23">
        <v>265</v>
      </c>
      <c r="R66" s="23">
        <f t="shared" si="32"/>
        <v>530</v>
      </c>
    </row>
    <row r="67" spans="1:18" outlineLevel="1" x14ac:dyDescent="0.25">
      <c r="A67" s="20"/>
      <c r="B67" s="26" t="s">
        <v>78</v>
      </c>
      <c r="C67" s="20" t="s">
        <v>15</v>
      </c>
      <c r="D67" s="20">
        <v>2</v>
      </c>
      <c r="E67" s="20"/>
      <c r="F67" s="22">
        <f>D67</f>
        <v>2</v>
      </c>
      <c r="G67" s="25"/>
      <c r="H67" s="25">
        <f>G67*D67</f>
        <v>0</v>
      </c>
      <c r="I67" s="23">
        <v>160</v>
      </c>
      <c r="J67" s="23">
        <f>I67*F67</f>
        <v>320</v>
      </c>
      <c r="K67" s="23">
        <v>160</v>
      </c>
      <c r="L67" s="23">
        <f>K67*F67</f>
        <v>320</v>
      </c>
      <c r="M67" s="23">
        <v>163</v>
      </c>
      <c r="N67" s="23">
        <f>M67*F67</f>
        <v>326</v>
      </c>
      <c r="O67" s="23">
        <v>163</v>
      </c>
      <c r="P67" s="23">
        <f>O67*F67</f>
        <v>326</v>
      </c>
      <c r="Q67" s="23"/>
      <c r="R67" s="23">
        <f>Q67*F67</f>
        <v>0</v>
      </c>
    </row>
    <row r="68" spans="1:18" outlineLevel="1" x14ac:dyDescent="0.25">
      <c r="A68" s="20"/>
      <c r="B68" s="58" t="s">
        <v>79</v>
      </c>
      <c r="C68" s="20" t="s">
        <v>23</v>
      </c>
      <c r="D68" s="20">
        <v>1</v>
      </c>
      <c r="E68" s="20"/>
      <c r="F68" s="22">
        <f t="shared" si="26"/>
        <v>1</v>
      </c>
      <c r="G68" s="25"/>
      <c r="H68" s="25">
        <f t="shared" si="27"/>
        <v>0</v>
      </c>
      <c r="I68" s="23"/>
      <c r="J68" s="23"/>
      <c r="K68" s="23"/>
      <c r="L68" s="23"/>
    </row>
    <row r="69" spans="1:18" outlineLevel="1" x14ac:dyDescent="0.25">
      <c r="A69" s="20"/>
      <c r="B69" s="58" t="s">
        <v>84</v>
      </c>
      <c r="C69" s="20" t="s">
        <v>23</v>
      </c>
      <c r="D69" s="20">
        <v>1</v>
      </c>
      <c r="E69" s="20"/>
      <c r="F69" s="22">
        <f t="shared" si="26"/>
        <v>1</v>
      </c>
      <c r="G69" s="25"/>
      <c r="H69" s="25">
        <f t="shared" si="27"/>
        <v>0</v>
      </c>
      <c r="I69" s="23"/>
      <c r="J69" s="23"/>
      <c r="K69" s="23"/>
      <c r="L69" s="23"/>
    </row>
    <row r="70" spans="1:18" outlineLevel="1" x14ac:dyDescent="0.25">
      <c r="A70" s="20"/>
      <c r="B70" s="24"/>
      <c r="C70" s="20"/>
      <c r="D70" s="20"/>
      <c r="E70" s="20"/>
      <c r="F70" s="22"/>
      <c r="G70" s="23"/>
      <c r="H70" s="23"/>
      <c r="I70" s="23"/>
      <c r="J70" s="23"/>
      <c r="K70" s="23"/>
      <c r="L70" s="23"/>
    </row>
    <row r="71" spans="1:18" outlineLevel="1" x14ac:dyDescent="0.25">
      <c r="A71" s="20"/>
      <c r="B71" s="65" t="s">
        <v>20</v>
      </c>
      <c r="C71" s="66"/>
      <c r="D71" s="66"/>
      <c r="E71" s="27"/>
      <c r="F71" s="27"/>
      <c r="G71" s="28"/>
      <c r="H71" s="28">
        <f>SUBTOTAL(9,H57:H70)</f>
        <v>0</v>
      </c>
      <c r="I71" s="28"/>
      <c r="J71" s="28">
        <f>SUBTOTAL(9,J58:J70)</f>
        <v>22510</v>
      </c>
      <c r="K71" s="28"/>
      <c r="L71" s="28">
        <f>SUBTOTAL(9,L58:L70)</f>
        <v>22510</v>
      </c>
    </row>
    <row r="72" spans="1:18" outlineLevel="1" x14ac:dyDescent="0.25">
      <c r="A72" s="20"/>
      <c r="B72" s="24"/>
      <c r="C72" s="20"/>
      <c r="D72" s="20"/>
      <c r="E72" s="20"/>
      <c r="F72" s="22"/>
      <c r="G72" s="23"/>
      <c r="H72" s="23"/>
      <c r="I72" s="23"/>
      <c r="J72" s="23"/>
      <c r="K72" s="23"/>
      <c r="L72" s="23"/>
    </row>
    <row r="73" spans="1:18" s="19" customFormat="1" outlineLevel="1" x14ac:dyDescent="0.25">
      <c r="A73" s="15" t="s">
        <v>106</v>
      </c>
      <c r="B73" s="16" t="s">
        <v>24</v>
      </c>
      <c r="C73" s="15"/>
      <c r="D73" s="15"/>
      <c r="E73" s="15"/>
      <c r="F73" s="17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8" outlineLevel="1" x14ac:dyDescent="0.25">
      <c r="A74" s="20"/>
      <c r="B74" s="26" t="s">
        <v>82</v>
      </c>
      <c r="C74" s="20" t="s">
        <v>15</v>
      </c>
      <c r="D74" s="20">
        <v>2</v>
      </c>
      <c r="E74" s="20"/>
      <c r="F74" s="22">
        <f t="shared" ref="F74" si="33">D74</f>
        <v>2</v>
      </c>
      <c r="G74" s="25"/>
      <c r="H74" s="25">
        <f t="shared" ref="H74" si="34">G74*D74</f>
        <v>0</v>
      </c>
      <c r="I74" s="23"/>
      <c r="J74" s="23"/>
      <c r="K74" s="23"/>
      <c r="L74" s="23"/>
    </row>
    <row r="75" spans="1:18" outlineLevel="1" x14ac:dyDescent="0.25">
      <c r="A75" s="20"/>
      <c r="B75" s="26" t="s">
        <v>83</v>
      </c>
      <c r="C75" s="20" t="s">
        <v>15</v>
      </c>
      <c r="D75" s="20">
        <v>2</v>
      </c>
      <c r="E75" s="20"/>
      <c r="F75" s="22">
        <f t="shared" ref="F75" si="35">D75</f>
        <v>2</v>
      </c>
      <c r="G75" s="25"/>
      <c r="H75" s="25">
        <f t="shared" ref="H75" si="36">G75*D75</f>
        <v>0</v>
      </c>
      <c r="I75" s="23"/>
      <c r="J75" s="23"/>
      <c r="K75" s="23"/>
      <c r="L75" s="23"/>
    </row>
    <row r="76" spans="1:18" ht="26.4" outlineLevel="1" x14ac:dyDescent="0.25">
      <c r="A76" s="20"/>
      <c r="B76" s="58" t="s">
        <v>39</v>
      </c>
      <c r="C76" s="20" t="s">
        <v>16</v>
      </c>
      <c r="D76" s="20">
        <v>2</v>
      </c>
      <c r="E76" s="20"/>
      <c r="F76" s="22">
        <f>D76</f>
        <v>2</v>
      </c>
      <c r="G76" s="25"/>
      <c r="H76" s="25">
        <f>G76*D76</f>
        <v>0</v>
      </c>
      <c r="I76" s="23"/>
      <c r="J76" s="23"/>
      <c r="K76" s="23"/>
      <c r="L76" s="23"/>
    </row>
    <row r="77" spans="1:18" outlineLevel="1" x14ac:dyDescent="0.25">
      <c r="A77" s="20"/>
      <c r="B77" s="58"/>
      <c r="C77" s="20"/>
      <c r="D77" s="20"/>
      <c r="E77" s="20"/>
      <c r="F77" s="22"/>
      <c r="G77" s="25"/>
      <c r="H77" s="25"/>
      <c r="I77" s="23"/>
      <c r="J77" s="23"/>
      <c r="K77" s="23"/>
      <c r="L77" s="23"/>
    </row>
    <row r="78" spans="1:18" outlineLevel="1" x14ac:dyDescent="0.25">
      <c r="A78" s="20"/>
      <c r="B78" s="16" t="s">
        <v>85</v>
      </c>
      <c r="C78" s="20"/>
      <c r="D78" s="20"/>
      <c r="E78" s="20"/>
      <c r="F78" s="22"/>
      <c r="G78" s="23"/>
      <c r="H78" s="23"/>
      <c r="I78" s="23"/>
      <c r="J78" s="23"/>
      <c r="K78" s="23"/>
      <c r="L78" s="23"/>
      <c r="M78" s="30"/>
      <c r="N78" s="30"/>
      <c r="O78" s="30"/>
      <c r="P78" s="30"/>
      <c r="Q78" s="30"/>
    </row>
    <row r="79" spans="1:18" outlineLevel="1" x14ac:dyDescent="0.25">
      <c r="A79" s="20"/>
      <c r="B79" s="26" t="s">
        <v>86</v>
      </c>
      <c r="C79" s="20" t="s">
        <v>15</v>
      </c>
      <c r="D79" s="20">
        <v>1</v>
      </c>
      <c r="E79" s="20"/>
      <c r="F79" s="22">
        <f t="shared" ref="F79:F87" si="37">D79</f>
        <v>1</v>
      </c>
      <c r="G79" s="25"/>
      <c r="H79" s="25">
        <f>G79*D79</f>
        <v>0</v>
      </c>
      <c r="I79" s="23">
        <v>1850</v>
      </c>
      <c r="J79" s="23">
        <f>I79*F79</f>
        <v>1850</v>
      </c>
      <c r="K79" s="23">
        <v>1891</v>
      </c>
      <c r="L79" s="23">
        <f>K79*F79</f>
        <v>1891</v>
      </c>
    </row>
    <row r="80" spans="1:18" outlineLevel="1" x14ac:dyDescent="0.25">
      <c r="A80" s="20"/>
      <c r="B80" s="26" t="s">
        <v>87</v>
      </c>
      <c r="C80" s="20" t="s">
        <v>15</v>
      </c>
      <c r="D80" s="20">
        <v>1</v>
      </c>
      <c r="E80" s="20"/>
      <c r="F80" s="22">
        <f t="shared" si="37"/>
        <v>1</v>
      </c>
      <c r="G80" s="25"/>
      <c r="H80" s="25">
        <f>G80*D80</f>
        <v>0</v>
      </c>
      <c r="I80" s="23"/>
      <c r="J80" s="23"/>
      <c r="K80" s="23"/>
      <c r="L80" s="23"/>
    </row>
    <row r="81" spans="1:17" outlineLevel="1" x14ac:dyDescent="0.25">
      <c r="A81" s="20"/>
      <c r="B81" s="26" t="s">
        <v>88</v>
      </c>
      <c r="C81" s="20" t="s">
        <v>15</v>
      </c>
      <c r="D81" s="20">
        <v>1</v>
      </c>
      <c r="E81" s="20"/>
      <c r="F81" s="22">
        <f t="shared" si="37"/>
        <v>1</v>
      </c>
      <c r="G81" s="25"/>
      <c r="H81" s="25">
        <f t="shared" ref="H81:H84" si="38">G81*D81</f>
        <v>0</v>
      </c>
      <c r="I81" s="23">
        <v>1850</v>
      </c>
      <c r="J81" s="23">
        <f t="shared" ref="J81" si="39">I81*F81</f>
        <v>1850</v>
      </c>
      <c r="K81" s="23">
        <v>1891</v>
      </c>
      <c r="L81" s="23">
        <f t="shared" ref="L81" si="40">K81*F81</f>
        <v>1891</v>
      </c>
    </row>
    <row r="82" spans="1:17" outlineLevel="1" x14ac:dyDescent="0.25">
      <c r="A82" s="20"/>
      <c r="B82" s="26" t="s">
        <v>89</v>
      </c>
      <c r="C82" s="20" t="s">
        <v>15</v>
      </c>
      <c r="D82" s="20">
        <v>1</v>
      </c>
      <c r="E82" s="20"/>
      <c r="F82" s="22">
        <f t="shared" si="37"/>
        <v>1</v>
      </c>
      <c r="G82" s="25"/>
      <c r="H82" s="25">
        <f t="shared" si="38"/>
        <v>0</v>
      </c>
      <c r="I82" s="23"/>
      <c r="J82" s="23"/>
      <c r="K82" s="23"/>
      <c r="L82" s="23"/>
    </row>
    <row r="83" spans="1:17" outlineLevel="1" x14ac:dyDescent="0.25">
      <c r="A83" s="20"/>
      <c r="B83" s="26" t="s">
        <v>90</v>
      </c>
      <c r="C83" s="20" t="s">
        <v>15</v>
      </c>
      <c r="D83" s="20">
        <v>2</v>
      </c>
      <c r="E83" s="20"/>
      <c r="F83" s="22">
        <f t="shared" si="37"/>
        <v>2</v>
      </c>
      <c r="G83" s="25"/>
      <c r="H83" s="25">
        <f t="shared" si="38"/>
        <v>0</v>
      </c>
      <c r="I83" s="23">
        <v>1850</v>
      </c>
      <c r="J83" s="23">
        <f t="shared" ref="J83" si="41">I83*F83</f>
        <v>3700</v>
      </c>
      <c r="K83" s="23">
        <v>1891</v>
      </c>
      <c r="L83" s="23">
        <f t="shared" ref="L83" si="42">K83*F83</f>
        <v>3782</v>
      </c>
    </row>
    <row r="84" spans="1:17" outlineLevel="1" x14ac:dyDescent="0.25">
      <c r="A84" s="20"/>
      <c r="B84" s="26" t="s">
        <v>91</v>
      </c>
      <c r="C84" s="20" t="s">
        <v>15</v>
      </c>
      <c r="D84" s="20">
        <v>2</v>
      </c>
      <c r="E84" s="20"/>
      <c r="F84" s="22">
        <f t="shared" si="37"/>
        <v>2</v>
      </c>
      <c r="G84" s="25"/>
      <c r="H84" s="25">
        <f t="shared" si="38"/>
        <v>0</v>
      </c>
      <c r="I84" s="23"/>
      <c r="J84" s="23"/>
      <c r="K84" s="23"/>
      <c r="L84" s="23"/>
    </row>
    <row r="85" spans="1:17" outlineLevel="1" x14ac:dyDescent="0.25">
      <c r="A85" s="20"/>
      <c r="B85" s="26" t="s">
        <v>92</v>
      </c>
      <c r="C85" s="20" t="s">
        <v>15</v>
      </c>
      <c r="D85" s="20">
        <v>4</v>
      </c>
      <c r="E85" s="20"/>
      <c r="F85" s="22">
        <f t="shared" si="37"/>
        <v>4</v>
      </c>
      <c r="G85" s="25"/>
      <c r="H85" s="25">
        <f>G85*D85</f>
        <v>0</v>
      </c>
      <c r="I85" s="23"/>
      <c r="J85" s="23">
        <f>I85*F85</f>
        <v>0</v>
      </c>
      <c r="K85" s="23"/>
      <c r="L85" s="23">
        <f>K85*H85</f>
        <v>0</v>
      </c>
    </row>
    <row r="86" spans="1:17" ht="14.4" outlineLevel="1" x14ac:dyDescent="0.3">
      <c r="A86" s="20"/>
      <c r="B86" s="55" t="s">
        <v>19</v>
      </c>
      <c r="C86" s="20" t="s">
        <v>15</v>
      </c>
      <c r="D86" s="20">
        <v>1</v>
      </c>
      <c r="E86" s="20"/>
      <c r="F86" s="22">
        <f>D86</f>
        <v>1</v>
      </c>
      <c r="G86" s="25"/>
      <c r="H86" s="25">
        <f>G86*D86</f>
        <v>0</v>
      </c>
      <c r="I86" s="23"/>
      <c r="J86" s="23"/>
      <c r="K86" s="23"/>
      <c r="L86" s="23"/>
    </row>
    <row r="87" spans="1:17" outlineLevel="1" x14ac:dyDescent="0.25">
      <c r="A87" s="20"/>
      <c r="B87" s="26" t="s">
        <v>93</v>
      </c>
      <c r="C87" s="20" t="s">
        <v>15</v>
      </c>
      <c r="D87" s="20">
        <v>1</v>
      </c>
      <c r="E87" s="20"/>
      <c r="F87" s="22">
        <f t="shared" si="37"/>
        <v>1</v>
      </c>
      <c r="G87" s="25"/>
      <c r="H87" s="25">
        <f>G87*D87</f>
        <v>0</v>
      </c>
      <c r="I87" s="23"/>
      <c r="J87" s="23"/>
      <c r="K87" s="23"/>
      <c r="L87" s="23"/>
    </row>
    <row r="88" spans="1:17" outlineLevel="1" x14ac:dyDescent="0.25">
      <c r="A88" s="20"/>
      <c r="B88" s="26"/>
      <c r="C88" s="20"/>
      <c r="D88" s="20"/>
      <c r="E88" s="20"/>
      <c r="F88" s="22"/>
      <c r="G88" s="25"/>
      <c r="H88" s="25"/>
      <c r="I88" s="23"/>
      <c r="J88" s="23"/>
      <c r="K88" s="23"/>
      <c r="L88" s="23"/>
    </row>
    <row r="89" spans="1:17" outlineLevel="1" x14ac:dyDescent="0.25">
      <c r="A89" s="20"/>
      <c r="B89" s="16" t="s">
        <v>94</v>
      </c>
      <c r="C89" s="20"/>
      <c r="D89" s="20"/>
      <c r="E89" s="20"/>
      <c r="F89" s="22"/>
      <c r="G89" s="25"/>
      <c r="H89" s="25"/>
      <c r="I89" s="23"/>
      <c r="J89" s="23"/>
      <c r="K89" s="23"/>
      <c r="L89" s="23"/>
      <c r="M89" s="30"/>
      <c r="N89" s="30"/>
      <c r="O89" s="30"/>
      <c r="P89" s="30"/>
      <c r="Q89" s="30"/>
    </row>
    <row r="90" spans="1:17" outlineLevel="1" x14ac:dyDescent="0.25">
      <c r="A90" s="20"/>
      <c r="B90" s="26" t="s">
        <v>86</v>
      </c>
      <c r="C90" s="20" t="s">
        <v>15</v>
      </c>
      <c r="D90" s="20">
        <v>1</v>
      </c>
      <c r="E90" s="20"/>
      <c r="F90" s="22">
        <f t="shared" ref="F90:F95" si="43">D90</f>
        <v>1</v>
      </c>
      <c r="G90" s="25"/>
      <c r="H90" s="25">
        <f>G90*D90</f>
        <v>0</v>
      </c>
      <c r="I90" s="23">
        <v>1850</v>
      </c>
      <c r="J90" s="23">
        <f>I90*F90</f>
        <v>1850</v>
      </c>
      <c r="K90" s="23">
        <v>1891</v>
      </c>
      <c r="L90" s="23">
        <f>K90*F90</f>
        <v>1891</v>
      </c>
    </row>
    <row r="91" spans="1:17" outlineLevel="1" x14ac:dyDescent="0.25">
      <c r="A91" s="20"/>
      <c r="B91" s="26" t="s">
        <v>87</v>
      </c>
      <c r="C91" s="20" t="s">
        <v>15</v>
      </c>
      <c r="D91" s="20">
        <v>1</v>
      </c>
      <c r="E91" s="20"/>
      <c r="F91" s="22">
        <f t="shared" si="43"/>
        <v>1</v>
      </c>
      <c r="G91" s="25"/>
      <c r="H91" s="25">
        <f>G91*D91</f>
        <v>0</v>
      </c>
      <c r="I91" s="23"/>
      <c r="J91" s="23"/>
      <c r="K91" s="23"/>
      <c r="L91" s="23"/>
    </row>
    <row r="92" spans="1:17" outlineLevel="1" x14ac:dyDescent="0.25">
      <c r="A92" s="20"/>
      <c r="B92" s="26" t="s">
        <v>88</v>
      </c>
      <c r="C92" s="20" t="s">
        <v>15</v>
      </c>
      <c r="D92" s="20">
        <v>1</v>
      </c>
      <c r="E92" s="20"/>
      <c r="F92" s="22">
        <f t="shared" si="43"/>
        <v>1</v>
      </c>
      <c r="G92" s="25"/>
      <c r="H92" s="25">
        <f t="shared" ref="H92:H94" si="44">G92*D92</f>
        <v>0</v>
      </c>
      <c r="I92" s="23">
        <v>1850</v>
      </c>
      <c r="J92" s="23">
        <f t="shared" ref="J92" si="45">I92*F92</f>
        <v>1850</v>
      </c>
      <c r="K92" s="23">
        <v>1891</v>
      </c>
      <c r="L92" s="23">
        <f t="shared" ref="L92" si="46">K92*F92</f>
        <v>1891</v>
      </c>
    </row>
    <row r="93" spans="1:17" outlineLevel="1" x14ac:dyDescent="0.25">
      <c r="A93" s="20"/>
      <c r="B93" s="26" t="s">
        <v>90</v>
      </c>
      <c r="C93" s="20" t="s">
        <v>15</v>
      </c>
      <c r="D93" s="20">
        <v>2</v>
      </c>
      <c r="E93" s="20"/>
      <c r="F93" s="22">
        <f t="shared" si="43"/>
        <v>2</v>
      </c>
      <c r="G93" s="25"/>
      <c r="H93" s="25">
        <f t="shared" si="44"/>
        <v>0</v>
      </c>
      <c r="I93" s="23">
        <v>1850</v>
      </c>
      <c r="J93" s="23">
        <f t="shared" ref="J93" si="47">I93*F93</f>
        <v>3700</v>
      </c>
      <c r="K93" s="23">
        <v>1891</v>
      </c>
      <c r="L93" s="23">
        <f t="shared" ref="L93" si="48">K93*F93</f>
        <v>3782</v>
      </c>
    </row>
    <row r="94" spans="1:17" outlineLevel="1" x14ac:dyDescent="0.25">
      <c r="A94" s="20"/>
      <c r="B94" s="26" t="s">
        <v>91</v>
      </c>
      <c r="C94" s="20" t="s">
        <v>15</v>
      </c>
      <c r="D94" s="20">
        <v>2</v>
      </c>
      <c r="E94" s="20"/>
      <c r="F94" s="22">
        <f t="shared" si="43"/>
        <v>2</v>
      </c>
      <c r="G94" s="25"/>
      <c r="H94" s="25">
        <f t="shared" si="44"/>
        <v>0</v>
      </c>
      <c r="I94" s="23"/>
      <c r="J94" s="23"/>
      <c r="K94" s="23"/>
      <c r="L94" s="23"/>
    </row>
    <row r="95" spans="1:17" outlineLevel="1" x14ac:dyDescent="0.25">
      <c r="A95" s="20"/>
      <c r="B95" s="26" t="s">
        <v>92</v>
      </c>
      <c r="C95" s="20" t="s">
        <v>15</v>
      </c>
      <c r="D95" s="20">
        <v>4</v>
      </c>
      <c r="E95" s="20"/>
      <c r="F95" s="22">
        <f t="shared" si="43"/>
        <v>4</v>
      </c>
      <c r="G95" s="25"/>
      <c r="H95" s="25">
        <f>G95*D95</f>
        <v>0</v>
      </c>
      <c r="I95" s="23"/>
      <c r="J95" s="23">
        <f>I95*F95</f>
        <v>0</v>
      </c>
      <c r="K95" s="23"/>
      <c r="L95" s="23">
        <f>K95*H95</f>
        <v>0</v>
      </c>
    </row>
    <row r="96" spans="1:17" outlineLevel="1" x14ac:dyDescent="0.25">
      <c r="A96" s="20"/>
      <c r="B96" s="58" t="s">
        <v>19</v>
      </c>
      <c r="C96" s="20" t="s">
        <v>15</v>
      </c>
      <c r="D96" s="20">
        <v>1</v>
      </c>
      <c r="E96" s="20"/>
      <c r="F96" s="22">
        <f>D96</f>
        <v>1</v>
      </c>
      <c r="G96" s="25"/>
      <c r="H96" s="25">
        <f>G96*D96</f>
        <v>0</v>
      </c>
      <c r="I96" s="23"/>
      <c r="J96" s="23"/>
      <c r="K96" s="23"/>
      <c r="L96" s="23"/>
    </row>
    <row r="97" spans="1:17" outlineLevel="1" x14ac:dyDescent="0.25">
      <c r="A97" s="20"/>
      <c r="B97" s="26" t="s">
        <v>93</v>
      </c>
      <c r="C97" s="20" t="s">
        <v>15</v>
      </c>
      <c r="D97" s="20">
        <v>1</v>
      </c>
      <c r="E97" s="20"/>
      <c r="F97" s="22">
        <f t="shared" ref="F97:F98" si="49">D97</f>
        <v>1</v>
      </c>
      <c r="G97" s="25"/>
      <c r="H97" s="25">
        <f>G97*D97</f>
        <v>0</v>
      </c>
      <c r="I97" s="23"/>
      <c r="J97" s="23"/>
      <c r="K97" s="23"/>
      <c r="L97" s="23"/>
    </row>
    <row r="98" spans="1:17" outlineLevel="1" x14ac:dyDescent="0.25">
      <c r="A98" s="20"/>
      <c r="B98" s="61" t="s">
        <v>111</v>
      </c>
      <c r="C98" s="5" t="s">
        <v>22</v>
      </c>
      <c r="D98" s="5">
        <v>31</v>
      </c>
      <c r="F98" s="60">
        <f t="shared" si="49"/>
        <v>31</v>
      </c>
      <c r="G98" s="52"/>
      <c r="H98" s="52">
        <f>G98*D98</f>
        <v>0</v>
      </c>
      <c r="I98" s="30"/>
      <c r="J98" s="30"/>
      <c r="K98" s="30"/>
      <c r="L98" s="30"/>
    </row>
    <row r="99" spans="1:17" ht="26.4" outlineLevel="1" x14ac:dyDescent="0.25">
      <c r="A99" s="20"/>
      <c r="B99" s="61" t="s">
        <v>101</v>
      </c>
      <c r="C99" s="5" t="s">
        <v>22</v>
      </c>
      <c r="D99" s="5">
        <v>31</v>
      </c>
      <c r="F99" s="60">
        <v>31</v>
      </c>
      <c r="G99" s="52"/>
      <c r="H99" s="52">
        <f>G99*D99</f>
        <v>0</v>
      </c>
      <c r="I99" s="30"/>
      <c r="J99" s="30"/>
      <c r="K99" s="30"/>
      <c r="L99" s="30"/>
    </row>
    <row r="100" spans="1:17" outlineLevel="1" x14ac:dyDescent="0.25">
      <c r="A100" s="20"/>
      <c r="B100" s="65" t="s">
        <v>20</v>
      </c>
      <c r="C100" s="66"/>
      <c r="D100" s="66"/>
      <c r="E100" s="27"/>
      <c r="F100" s="27"/>
      <c r="G100" s="28"/>
      <c r="H100" s="28">
        <f>SUBTOTAL(9,H74:H99)</f>
        <v>0</v>
      </c>
      <c r="I100" s="28"/>
      <c r="J100" s="28">
        <f ca="1">SUBTOTAL(9,J73:J101)</f>
        <v>14800</v>
      </c>
      <c r="K100" s="28"/>
      <c r="L100" s="28">
        <f ca="1">SUBTOTAL(9,L73:L101)</f>
        <v>15128</v>
      </c>
    </row>
    <row r="101" spans="1:17" x14ac:dyDescent="0.25">
      <c r="A101" s="15"/>
      <c r="B101" s="26"/>
      <c r="C101" s="20"/>
      <c r="D101" s="20"/>
      <c r="E101" s="20"/>
      <c r="F101" s="22"/>
      <c r="G101" s="23"/>
      <c r="H101" s="23"/>
    </row>
    <row r="102" spans="1:17" s="19" customFormat="1" outlineLevel="1" x14ac:dyDescent="0.25">
      <c r="A102" s="15" t="s">
        <v>95</v>
      </c>
      <c r="B102" s="16" t="s">
        <v>96</v>
      </c>
      <c r="C102" s="15"/>
      <c r="D102" s="15"/>
      <c r="E102" s="15"/>
      <c r="F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s="19" customFormat="1" outlineLevel="1" x14ac:dyDescent="0.25">
      <c r="A103" s="15"/>
      <c r="B103" s="26" t="s">
        <v>97</v>
      </c>
      <c r="C103" s="20" t="s">
        <v>15</v>
      </c>
      <c r="D103" s="20">
        <v>1</v>
      </c>
      <c r="E103" s="20"/>
      <c r="F103" s="22">
        <f>D103</f>
        <v>1</v>
      </c>
      <c r="G103" s="23"/>
      <c r="H103" s="23">
        <f t="shared" ref="H103:H105" si="50">G103*F103</f>
        <v>0</v>
      </c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s="19" customFormat="1" outlineLevel="1" x14ac:dyDescent="0.25">
      <c r="A104" s="15"/>
      <c r="B104" s="26" t="s">
        <v>99</v>
      </c>
      <c r="C104" s="20" t="s">
        <v>16</v>
      </c>
      <c r="D104" s="20">
        <v>1</v>
      </c>
      <c r="E104" s="20"/>
      <c r="F104" s="22">
        <f>D104</f>
        <v>1</v>
      </c>
      <c r="G104" s="23"/>
      <c r="H104" s="23">
        <f t="shared" si="50"/>
        <v>0</v>
      </c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s="19" customFormat="1" outlineLevel="1" x14ac:dyDescent="0.25">
      <c r="A105" s="15"/>
      <c r="B105" s="26" t="s">
        <v>98</v>
      </c>
      <c r="C105" s="20" t="s">
        <v>15</v>
      </c>
      <c r="D105" s="20">
        <v>1</v>
      </c>
      <c r="E105" s="20"/>
      <c r="F105" s="22">
        <v>1</v>
      </c>
      <c r="G105" s="23"/>
      <c r="H105" s="23">
        <f t="shared" si="50"/>
        <v>0</v>
      </c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s="19" customFormat="1" outlineLevel="1" x14ac:dyDescent="0.25">
      <c r="A106" s="15"/>
      <c r="B106" s="26" t="s">
        <v>100</v>
      </c>
      <c r="C106" s="20" t="s">
        <v>16</v>
      </c>
      <c r="D106" s="20">
        <v>2</v>
      </c>
      <c r="E106" s="20"/>
      <c r="F106" s="22">
        <f>D106</f>
        <v>2</v>
      </c>
      <c r="G106" s="23"/>
      <c r="H106" s="23">
        <f>G106*F106</f>
        <v>0</v>
      </c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s="19" customFormat="1" outlineLevel="1" x14ac:dyDescent="0.25">
      <c r="A107" s="15"/>
      <c r="B107" s="26" t="s">
        <v>103</v>
      </c>
      <c r="C107" s="20" t="s">
        <v>16</v>
      </c>
      <c r="D107" s="20">
        <v>1</v>
      </c>
      <c r="E107" s="20"/>
      <c r="F107" s="22">
        <f>D107</f>
        <v>1</v>
      </c>
      <c r="G107" s="23"/>
      <c r="H107" s="23">
        <f>G107*F107</f>
        <v>0</v>
      </c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s="19" customFormat="1" outlineLevel="1" x14ac:dyDescent="0.25">
      <c r="A108" s="15"/>
      <c r="B108" s="26" t="s">
        <v>121</v>
      </c>
      <c r="C108" s="20" t="s">
        <v>22</v>
      </c>
      <c r="D108" s="20">
        <v>30</v>
      </c>
      <c r="E108" s="20"/>
      <c r="F108" s="22">
        <f>D108</f>
        <v>30</v>
      </c>
      <c r="G108" s="23"/>
      <c r="H108" s="23">
        <f>G108*F108</f>
        <v>0</v>
      </c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s="19" customFormat="1" outlineLevel="1" x14ac:dyDescent="0.25">
      <c r="A109" s="15"/>
      <c r="B109" s="26" t="s">
        <v>102</v>
      </c>
      <c r="C109" s="20" t="s">
        <v>16</v>
      </c>
      <c r="D109" s="20">
        <v>1</v>
      </c>
      <c r="E109" s="20"/>
      <c r="F109" s="22">
        <f>D109</f>
        <v>1</v>
      </c>
      <c r="G109" s="23"/>
      <c r="H109" s="23">
        <f>G109*F109</f>
        <v>0</v>
      </c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s="19" customFormat="1" outlineLevel="1" x14ac:dyDescent="0.25">
      <c r="A110" s="15"/>
      <c r="B110" s="26"/>
      <c r="C110" s="20"/>
      <c r="D110" s="20"/>
      <c r="E110" s="20"/>
      <c r="F110" s="22"/>
      <c r="G110" s="23"/>
      <c r="H110" s="23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s="19" customFormat="1" outlineLevel="1" x14ac:dyDescent="0.25">
      <c r="A111" s="15"/>
      <c r="B111" s="65" t="s">
        <v>20</v>
      </c>
      <c r="C111" s="66"/>
      <c r="D111" s="66"/>
      <c r="E111" s="27"/>
      <c r="F111" s="27"/>
      <c r="G111" s="28"/>
      <c r="H111" s="28">
        <f>SUBTOTAL(9,H103:R110)</f>
        <v>0</v>
      </c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outlineLevel="1" x14ac:dyDescent="0.25">
      <c r="A112" s="20"/>
      <c r="B112" s="24"/>
      <c r="C112" s="20"/>
      <c r="D112" s="20"/>
      <c r="E112" s="20"/>
      <c r="F112" s="22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outlineLevel="1" x14ac:dyDescent="0.25">
      <c r="A113" s="15" t="s">
        <v>104</v>
      </c>
      <c r="B113" s="16" t="s">
        <v>123</v>
      </c>
      <c r="C113" s="20"/>
      <c r="D113" s="20"/>
      <c r="E113" s="20"/>
      <c r="F113" s="22"/>
      <c r="G113" s="23"/>
      <c r="H113" s="23"/>
      <c r="I113" s="23"/>
      <c r="J113" s="23"/>
      <c r="K113" s="23"/>
      <c r="L113" s="23"/>
      <c r="M113" s="30"/>
      <c r="N113" s="30"/>
      <c r="O113" s="30"/>
      <c r="P113" s="30"/>
      <c r="Q113" s="30"/>
    </row>
    <row r="114" spans="1:17" outlineLevel="1" x14ac:dyDescent="0.25">
      <c r="A114" s="20"/>
      <c r="B114" s="26" t="s">
        <v>125</v>
      </c>
      <c r="C114" s="20" t="s">
        <v>22</v>
      </c>
      <c r="D114" s="20">
        <f>(8.5+2.5)*2</f>
        <v>22</v>
      </c>
      <c r="E114" s="20"/>
      <c r="F114" s="22">
        <f t="shared" ref="F114:F115" si="51">D114</f>
        <v>22</v>
      </c>
      <c r="G114" s="25"/>
      <c r="H114" s="23">
        <f>G114*D114</f>
        <v>0</v>
      </c>
      <c r="I114" s="23"/>
      <c r="J114" s="23">
        <f>I114*F114</f>
        <v>0</v>
      </c>
      <c r="K114" s="23"/>
      <c r="L114" s="23">
        <f>K114*H114</f>
        <v>0</v>
      </c>
    </row>
    <row r="115" spans="1:17" outlineLevel="1" x14ac:dyDescent="0.25">
      <c r="A115" s="20"/>
      <c r="B115" s="26" t="s">
        <v>124</v>
      </c>
      <c r="C115" s="20" t="s">
        <v>22</v>
      </c>
      <c r="D115" s="20">
        <f>D114</f>
        <v>22</v>
      </c>
      <c r="E115" s="20"/>
      <c r="F115" s="22">
        <f t="shared" si="51"/>
        <v>22</v>
      </c>
      <c r="G115" s="25"/>
      <c r="H115" s="23">
        <f>G115*D115</f>
        <v>0</v>
      </c>
      <c r="I115" s="23"/>
      <c r="J115" s="23">
        <f>I115*F115</f>
        <v>0</v>
      </c>
      <c r="K115" s="23"/>
      <c r="L115" s="23">
        <f>K115*H115</f>
        <v>0</v>
      </c>
    </row>
    <row r="116" spans="1:17" outlineLevel="1" x14ac:dyDescent="0.25">
      <c r="A116" s="20"/>
      <c r="B116" s="26" t="s">
        <v>25</v>
      </c>
      <c r="C116" s="20" t="s">
        <v>15</v>
      </c>
      <c r="D116" s="20">
        <v>1</v>
      </c>
      <c r="E116" s="20"/>
      <c r="F116" s="22">
        <f t="shared" ref="F116:F123" si="52">D116</f>
        <v>1</v>
      </c>
      <c r="G116" s="25"/>
      <c r="H116" s="23">
        <f>G116*D116</f>
        <v>0</v>
      </c>
      <c r="I116" s="23"/>
      <c r="J116" s="23">
        <f>I116*F116</f>
        <v>0</v>
      </c>
      <c r="K116" s="23"/>
      <c r="L116" s="23">
        <f>K116*H116</f>
        <v>0</v>
      </c>
    </row>
    <row r="117" spans="1:17" outlineLevel="1" x14ac:dyDescent="0.25">
      <c r="A117" s="20"/>
      <c r="B117" s="26" t="s">
        <v>105</v>
      </c>
      <c r="C117" s="20" t="s">
        <v>15</v>
      </c>
      <c r="D117" s="20">
        <v>2</v>
      </c>
      <c r="E117" s="20"/>
      <c r="F117" s="22">
        <f>D117</f>
        <v>2</v>
      </c>
      <c r="G117" s="25"/>
      <c r="H117" s="23">
        <f>G117*D117</f>
        <v>0</v>
      </c>
      <c r="I117" s="23"/>
      <c r="J117" s="23"/>
      <c r="K117" s="23"/>
      <c r="L117" s="23"/>
    </row>
    <row r="118" spans="1:17" outlineLevel="1" x14ac:dyDescent="0.25">
      <c r="A118" s="20"/>
      <c r="B118" s="26" t="s">
        <v>127</v>
      </c>
      <c r="C118" s="20" t="s">
        <v>22</v>
      </c>
      <c r="D118" s="20">
        <v>55</v>
      </c>
      <c r="E118" s="20"/>
      <c r="F118" s="22">
        <f t="shared" si="52"/>
        <v>55</v>
      </c>
      <c r="G118" s="25"/>
      <c r="H118" s="23">
        <f t="shared" ref="H118:H122" si="53">G118*D118</f>
        <v>0</v>
      </c>
      <c r="I118" s="23"/>
      <c r="J118" s="23"/>
      <c r="K118" s="23"/>
      <c r="L118" s="23"/>
    </row>
    <row r="119" spans="1:17" outlineLevel="1" x14ac:dyDescent="0.25">
      <c r="A119" s="20"/>
      <c r="B119" s="26" t="s">
        <v>46</v>
      </c>
      <c r="C119" s="20" t="s">
        <v>16</v>
      </c>
      <c r="D119" s="20">
        <v>1</v>
      </c>
      <c r="E119" s="20"/>
      <c r="F119" s="22">
        <f t="shared" si="52"/>
        <v>1</v>
      </c>
      <c r="G119" s="25"/>
      <c r="H119" s="23">
        <f t="shared" si="53"/>
        <v>0</v>
      </c>
      <c r="I119" s="23"/>
      <c r="J119" s="23"/>
      <c r="K119" s="23"/>
      <c r="L119" s="23"/>
    </row>
    <row r="120" spans="1:17" outlineLevel="1" x14ac:dyDescent="0.25">
      <c r="A120" s="20"/>
      <c r="B120" s="26" t="s">
        <v>126</v>
      </c>
      <c r="C120" s="20" t="s">
        <v>22</v>
      </c>
      <c r="D120" s="20">
        <f>2*55</f>
        <v>110</v>
      </c>
      <c r="E120" s="20"/>
      <c r="F120" s="22">
        <f t="shared" si="52"/>
        <v>110</v>
      </c>
      <c r="G120" s="25"/>
      <c r="H120" s="23">
        <f t="shared" si="53"/>
        <v>0</v>
      </c>
      <c r="I120" s="23"/>
      <c r="J120" s="23"/>
      <c r="K120" s="23"/>
      <c r="L120" s="23"/>
    </row>
    <row r="121" spans="1:17" outlineLevel="1" x14ac:dyDescent="0.25">
      <c r="A121" s="20"/>
      <c r="B121" s="26" t="s">
        <v>115</v>
      </c>
      <c r="C121" s="20" t="s">
        <v>15</v>
      </c>
      <c r="D121" s="20">
        <v>4</v>
      </c>
      <c r="E121" s="20"/>
      <c r="F121" s="22">
        <f t="shared" si="52"/>
        <v>4</v>
      </c>
      <c r="G121" s="25"/>
      <c r="H121" s="23">
        <f t="shared" si="53"/>
        <v>0</v>
      </c>
      <c r="I121" s="23"/>
      <c r="J121" s="23"/>
      <c r="K121" s="23"/>
      <c r="L121" s="23"/>
    </row>
    <row r="122" spans="1:17" outlineLevel="1" x14ac:dyDescent="0.25">
      <c r="A122" s="20"/>
      <c r="B122" s="26" t="s">
        <v>42</v>
      </c>
      <c r="C122" s="20" t="s">
        <v>15</v>
      </c>
      <c r="D122" s="20">
        <v>2</v>
      </c>
      <c r="E122" s="20"/>
      <c r="F122" s="22">
        <f t="shared" si="52"/>
        <v>2</v>
      </c>
      <c r="G122" s="25"/>
      <c r="H122" s="23">
        <f t="shared" si="53"/>
        <v>0</v>
      </c>
      <c r="I122" s="23"/>
      <c r="J122" s="23"/>
      <c r="K122" s="23"/>
      <c r="L122" s="23"/>
    </row>
    <row r="123" spans="1:17" outlineLevel="1" x14ac:dyDescent="0.25">
      <c r="A123" s="20"/>
      <c r="B123" s="26" t="s">
        <v>107</v>
      </c>
      <c r="C123" s="20" t="s">
        <v>16</v>
      </c>
      <c r="D123" s="20">
        <v>1</v>
      </c>
      <c r="E123" s="20"/>
      <c r="F123" s="22">
        <f t="shared" si="52"/>
        <v>1</v>
      </c>
      <c r="G123" s="25"/>
      <c r="H123" s="23">
        <f>G123*D123</f>
        <v>0</v>
      </c>
      <c r="I123" s="23"/>
      <c r="J123" s="23"/>
      <c r="K123" s="23"/>
      <c r="L123" s="23"/>
    </row>
    <row r="124" spans="1:17" outlineLevel="1" x14ac:dyDescent="0.25">
      <c r="A124" s="20"/>
      <c r="B124" s="24"/>
      <c r="C124" s="20"/>
      <c r="D124" s="20"/>
      <c r="E124" s="20"/>
      <c r="F124" s="22"/>
      <c r="G124" s="23"/>
      <c r="H124" s="23"/>
      <c r="I124" s="23"/>
      <c r="J124" s="23"/>
      <c r="K124" s="23"/>
      <c r="L124" s="23"/>
    </row>
    <row r="125" spans="1:17" outlineLevel="1" x14ac:dyDescent="0.25">
      <c r="A125" s="20"/>
      <c r="B125" s="65" t="s">
        <v>20</v>
      </c>
      <c r="C125" s="66"/>
      <c r="D125" s="66"/>
      <c r="E125" s="27"/>
      <c r="F125" s="27"/>
      <c r="G125" s="28"/>
      <c r="H125" s="28">
        <f>SUBTOTAL(9,H114:R124)</f>
        <v>0</v>
      </c>
      <c r="I125" s="28"/>
      <c r="J125" s="28">
        <f>SUBTOTAL(9,J102:J124)</f>
        <v>0</v>
      </c>
      <c r="K125" s="28"/>
      <c r="L125" s="28">
        <f>SUBTOTAL(9,L102:L124)</f>
        <v>0</v>
      </c>
    </row>
    <row r="126" spans="1:17" outlineLevel="1" x14ac:dyDescent="0.25">
      <c r="A126" s="20"/>
      <c r="B126" s="24"/>
      <c r="C126" s="20"/>
      <c r="D126" s="20"/>
      <c r="E126" s="20"/>
      <c r="F126" s="22"/>
      <c r="G126" s="23"/>
      <c r="H126" s="23"/>
      <c r="I126" s="23"/>
      <c r="J126" s="23"/>
      <c r="K126" s="23"/>
      <c r="L126" s="23"/>
    </row>
    <row r="127" spans="1:17" s="19" customFormat="1" outlineLevel="1" x14ac:dyDescent="0.25">
      <c r="A127" s="15" t="s">
        <v>104</v>
      </c>
      <c r="B127" s="16" t="s">
        <v>26</v>
      </c>
      <c r="C127" s="15"/>
      <c r="D127" s="15"/>
      <c r="E127" s="15"/>
      <c r="F127" s="17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outlineLevel="1" x14ac:dyDescent="0.25">
      <c r="A128" s="20"/>
      <c r="B128" s="24"/>
      <c r="C128" s="20"/>
      <c r="D128" s="20"/>
      <c r="E128" s="20"/>
      <c r="F128" s="22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2" outlineLevel="1" x14ac:dyDescent="0.25">
      <c r="A129" s="20"/>
      <c r="B129" s="26" t="s">
        <v>108</v>
      </c>
      <c r="C129" s="20" t="s">
        <v>15</v>
      </c>
      <c r="D129" s="20">
        <v>1</v>
      </c>
      <c r="E129" s="20"/>
      <c r="F129" s="22">
        <f t="shared" ref="F129:F130" si="54">D129</f>
        <v>1</v>
      </c>
      <c r="G129" s="25"/>
      <c r="H129" s="25">
        <f>G129*D129</f>
        <v>0</v>
      </c>
      <c r="I129" s="23">
        <v>1850</v>
      </c>
      <c r="J129" s="23">
        <f>I129*F129</f>
        <v>1850</v>
      </c>
      <c r="K129" s="23">
        <v>1891</v>
      </c>
      <c r="L129" s="23">
        <f>K129*F129</f>
        <v>1891</v>
      </c>
    </row>
    <row r="130" spans="1:12" ht="26.4" outlineLevel="1" x14ac:dyDescent="0.25">
      <c r="A130" s="20"/>
      <c r="B130" s="26" t="s">
        <v>122</v>
      </c>
      <c r="C130" s="20" t="s">
        <v>16</v>
      </c>
      <c r="D130" s="20">
        <v>1</v>
      </c>
      <c r="E130" s="20"/>
      <c r="F130" s="22">
        <f t="shared" si="54"/>
        <v>1</v>
      </c>
      <c r="G130" s="25"/>
      <c r="H130" s="25">
        <f>G130*D130</f>
        <v>0</v>
      </c>
      <c r="I130" s="23"/>
      <c r="J130" s="23"/>
      <c r="K130" s="23"/>
      <c r="L130" s="23"/>
    </row>
    <row r="131" spans="1:12" outlineLevel="1" x14ac:dyDescent="0.25">
      <c r="A131" s="20"/>
      <c r="B131" s="26" t="s">
        <v>109</v>
      </c>
      <c r="C131" s="20" t="s">
        <v>16</v>
      </c>
      <c r="D131" s="20">
        <v>1</v>
      </c>
      <c r="E131" s="20"/>
      <c r="F131" s="22">
        <f>D131</f>
        <v>1</v>
      </c>
      <c r="G131" s="25"/>
      <c r="H131" s="25">
        <f>G131*D131</f>
        <v>0</v>
      </c>
      <c r="I131" s="23"/>
      <c r="J131" s="23">
        <f>I131*F131</f>
        <v>0</v>
      </c>
      <c r="K131" s="23"/>
      <c r="L131" s="23">
        <f>K131*H131</f>
        <v>0</v>
      </c>
    </row>
    <row r="132" spans="1:12" outlineLevel="1" x14ac:dyDescent="0.25">
      <c r="A132" s="20"/>
      <c r="B132" s="24"/>
      <c r="C132" s="20"/>
      <c r="D132" s="20"/>
      <c r="E132" s="20"/>
      <c r="F132" s="22"/>
      <c r="G132" s="23"/>
      <c r="H132" s="23"/>
      <c r="I132" s="23"/>
      <c r="J132" s="23"/>
      <c r="K132" s="23"/>
      <c r="L132" s="23"/>
    </row>
    <row r="133" spans="1:12" outlineLevel="1" x14ac:dyDescent="0.25">
      <c r="A133" s="20"/>
      <c r="B133" s="65" t="s">
        <v>20</v>
      </c>
      <c r="C133" s="66"/>
      <c r="D133" s="66"/>
      <c r="E133" s="27"/>
      <c r="F133" s="27"/>
      <c r="G133" s="28"/>
      <c r="H133" s="28">
        <f>SUBTOTAL(9,H127:H132)</f>
        <v>0</v>
      </c>
      <c r="I133" s="28"/>
      <c r="J133" s="28">
        <f>SUBTOTAL(9,J127:J132)</f>
        <v>1850</v>
      </c>
      <c r="K133" s="28"/>
      <c r="L133" s="28">
        <f>SUBTOTAL(9,L127:L132)</f>
        <v>1891</v>
      </c>
    </row>
    <row r="134" spans="1:12" outlineLevel="1" x14ac:dyDescent="0.25">
      <c r="A134" s="20"/>
      <c r="B134" s="24"/>
      <c r="C134" s="20"/>
      <c r="D134" s="20"/>
      <c r="E134" s="20"/>
      <c r="F134" s="22"/>
      <c r="G134" s="23"/>
      <c r="H134" s="23"/>
      <c r="I134" s="23"/>
      <c r="J134" s="23"/>
      <c r="K134" s="23"/>
      <c r="L134" s="23"/>
    </row>
    <row r="135" spans="1:12" s="19" customFormat="1" outlineLevel="1" x14ac:dyDescent="0.25">
      <c r="A135" s="15" t="s">
        <v>129</v>
      </c>
      <c r="B135" s="16" t="s">
        <v>28</v>
      </c>
      <c r="C135" s="15"/>
      <c r="D135" s="15"/>
      <c r="E135" s="15"/>
      <c r="F135" s="17"/>
      <c r="G135" s="18"/>
      <c r="H135" s="18"/>
      <c r="I135" s="18"/>
      <c r="J135" s="18"/>
      <c r="K135" s="18"/>
      <c r="L135" s="18"/>
    </row>
    <row r="136" spans="1:12" outlineLevel="1" x14ac:dyDescent="0.25">
      <c r="A136" s="20"/>
      <c r="B136" s="24" t="s">
        <v>29</v>
      </c>
      <c r="C136" s="20" t="s">
        <v>23</v>
      </c>
      <c r="D136" s="31">
        <v>0.03</v>
      </c>
      <c r="E136" s="20"/>
      <c r="F136" s="32">
        <f>D136</f>
        <v>0.03</v>
      </c>
      <c r="G136" s="23">
        <f>SUM(H14:H133)/2</f>
        <v>0</v>
      </c>
      <c r="H136" s="23">
        <f>G136*D136</f>
        <v>0</v>
      </c>
      <c r="I136" s="23">
        <v>1850</v>
      </c>
      <c r="J136" s="23">
        <f>I136*F136</f>
        <v>55.5</v>
      </c>
      <c r="K136" s="23">
        <v>1891</v>
      </c>
      <c r="L136" s="23">
        <f>K136*F136</f>
        <v>56.73</v>
      </c>
    </row>
    <row r="137" spans="1:12" outlineLevel="1" x14ac:dyDescent="0.25">
      <c r="A137" s="20"/>
      <c r="B137" s="24"/>
      <c r="C137" s="20"/>
      <c r="D137" s="20"/>
      <c r="E137" s="20"/>
      <c r="F137" s="22"/>
      <c r="G137" s="23"/>
      <c r="H137" s="23"/>
      <c r="I137" s="23"/>
      <c r="J137" s="23"/>
      <c r="K137" s="23"/>
      <c r="L137" s="23"/>
    </row>
    <row r="138" spans="1:12" outlineLevel="1" x14ac:dyDescent="0.25">
      <c r="A138" s="20"/>
      <c r="B138" s="65" t="s">
        <v>20</v>
      </c>
      <c r="C138" s="66"/>
      <c r="D138" s="66"/>
      <c r="E138" s="27"/>
      <c r="F138" s="27"/>
      <c r="G138" s="28"/>
      <c r="H138" s="28">
        <f>SUBTOTAL(9,H134:H136)</f>
        <v>0</v>
      </c>
      <c r="I138" s="28"/>
      <c r="J138" s="28">
        <f>SUBTOTAL(9,J102:J136)</f>
        <v>1905.5</v>
      </c>
      <c r="K138" s="28"/>
      <c r="L138" s="28">
        <f>SUBTOTAL(9,L102:L136)</f>
        <v>1947.73</v>
      </c>
    </row>
    <row r="139" spans="1:12" ht="22.2" customHeight="1" x14ac:dyDescent="0.25">
      <c r="H139" s="7">
        <f>SUM(H5:H138)/2</f>
        <v>0</v>
      </c>
    </row>
    <row r="140" spans="1:12" ht="22.2" customHeight="1" x14ac:dyDescent="0.25"/>
    <row r="141" spans="1:12" ht="22.2" customHeight="1" x14ac:dyDescent="0.25"/>
    <row r="142" spans="1:12" ht="22.2" customHeight="1" x14ac:dyDescent="0.25"/>
    <row r="143" spans="1:12" ht="22.2" customHeight="1" x14ac:dyDescent="0.25"/>
    <row r="144" spans="1:12" ht="22.2" customHeight="1" x14ac:dyDescent="0.25"/>
    <row r="146" spans="1:13" ht="13.5" customHeight="1" x14ac:dyDescent="0.25">
      <c r="A146" s="33" t="s">
        <v>135</v>
      </c>
      <c r="B146" s="34" t="s">
        <v>30</v>
      </c>
      <c r="C146" s="35"/>
      <c r="D146" s="35"/>
      <c r="E146" s="35"/>
      <c r="F146" s="35"/>
      <c r="G146" s="70" t="s">
        <v>31</v>
      </c>
      <c r="H146" s="71"/>
      <c r="I146" s="70" t="s">
        <v>31</v>
      </c>
      <c r="J146" s="71"/>
      <c r="K146" s="70" t="s">
        <v>31</v>
      </c>
      <c r="L146" s="71"/>
    </row>
    <row r="147" spans="1:13" x14ac:dyDescent="0.25">
      <c r="A147" s="12"/>
      <c r="B147" s="36"/>
      <c r="C147" s="37"/>
      <c r="D147" s="37"/>
      <c r="E147" s="37"/>
      <c r="F147" s="38"/>
      <c r="G147" s="39"/>
      <c r="H147" s="40"/>
      <c r="I147" s="39"/>
      <c r="J147" s="40"/>
      <c r="K147" s="39"/>
      <c r="L147" s="40"/>
    </row>
    <row r="148" spans="1:13" ht="26.4" x14ac:dyDescent="0.25">
      <c r="A148" s="20"/>
      <c r="B148" s="41" t="s">
        <v>32</v>
      </c>
      <c r="F148" s="42"/>
      <c r="G148" s="39"/>
      <c r="H148" s="40"/>
      <c r="I148" s="68" t="str">
        <f>I3</f>
        <v>TOURNEBIZE</v>
      </c>
      <c r="J148" s="69"/>
      <c r="K148" s="68" t="str">
        <f>K3</f>
        <v>COUHERT</v>
      </c>
      <c r="L148" s="69"/>
    </row>
    <row r="149" spans="1:13" x14ac:dyDescent="0.25">
      <c r="A149" s="20"/>
      <c r="B149" s="41"/>
      <c r="F149" s="42"/>
      <c r="G149" s="39"/>
      <c r="H149" s="40"/>
      <c r="I149" s="39"/>
      <c r="J149" s="40"/>
      <c r="K149" s="39"/>
      <c r="L149" s="40"/>
    </row>
    <row r="150" spans="1:13" x14ac:dyDescent="0.25">
      <c r="A150" s="20" t="str">
        <f>A5</f>
        <v>2.3</v>
      </c>
      <c r="B150" s="43" t="str">
        <f>B5</f>
        <v>Dépose</v>
      </c>
      <c r="F150" s="42"/>
      <c r="G150" s="68">
        <f>H12</f>
        <v>0</v>
      </c>
      <c r="H150" s="69"/>
      <c r="I150" s="68" t="e">
        <f>#REF!</f>
        <v>#REF!</v>
      </c>
      <c r="J150" s="69"/>
      <c r="K150" s="68" t="e">
        <f>#REF!</f>
        <v>#REF!</v>
      </c>
      <c r="L150" s="69"/>
      <c r="M150" s="44" t="e">
        <f>K150-G150</f>
        <v>#REF!</v>
      </c>
    </row>
    <row r="151" spans="1:13" x14ac:dyDescent="0.25">
      <c r="A151" s="20"/>
      <c r="B151" s="43"/>
      <c r="F151" s="42"/>
      <c r="G151" s="68"/>
      <c r="H151" s="69"/>
      <c r="I151" s="68"/>
      <c r="J151" s="69"/>
      <c r="K151" s="68"/>
      <c r="L151" s="69"/>
    </row>
    <row r="152" spans="1:13" x14ac:dyDescent="0.25">
      <c r="A152" s="20" t="str">
        <f>A14</f>
        <v>2.4</v>
      </c>
      <c r="B152" s="43" t="str">
        <f>B14</f>
        <v>Cascade de chaudière</v>
      </c>
      <c r="F152" s="42"/>
      <c r="G152" s="68">
        <f>H33</f>
        <v>0</v>
      </c>
      <c r="H152" s="69"/>
      <c r="I152" s="68" t="e">
        <f>#REF!</f>
        <v>#REF!</v>
      </c>
      <c r="J152" s="69"/>
      <c r="K152" s="68" t="e">
        <f>#REF!</f>
        <v>#REF!</v>
      </c>
      <c r="L152" s="69"/>
      <c r="M152" s="44" t="e">
        <f>K152-G152</f>
        <v>#REF!</v>
      </c>
    </row>
    <row r="153" spans="1:13" x14ac:dyDescent="0.25">
      <c r="A153" s="20"/>
      <c r="B153" s="43"/>
      <c r="F153" s="42"/>
      <c r="G153" s="68"/>
      <c r="H153" s="69"/>
      <c r="I153" s="68"/>
      <c r="J153" s="69"/>
      <c r="K153" s="68"/>
      <c r="L153" s="69"/>
    </row>
    <row r="154" spans="1:13" x14ac:dyDescent="0.25">
      <c r="A154" s="20" t="str">
        <f>A35</f>
        <v>2.5</v>
      </c>
      <c r="B154" s="76" t="str">
        <f>B35</f>
        <v>Ballon tampon</v>
      </c>
      <c r="F154" s="42"/>
      <c r="G154" s="68">
        <f>H44</f>
        <v>0</v>
      </c>
      <c r="H154" s="69"/>
      <c r="I154" s="68" t="e">
        <f>#REF!</f>
        <v>#REF!</v>
      </c>
      <c r="J154" s="69"/>
      <c r="K154" s="68" t="e">
        <f>#REF!</f>
        <v>#REF!</v>
      </c>
      <c r="L154" s="69"/>
      <c r="M154" s="44" t="e">
        <f>K154-G154</f>
        <v>#REF!</v>
      </c>
    </row>
    <row r="155" spans="1:13" x14ac:dyDescent="0.25">
      <c r="A155" s="20"/>
      <c r="B155" s="43"/>
      <c r="F155" s="42"/>
      <c r="G155" s="68"/>
      <c r="H155" s="69"/>
      <c r="I155" s="68"/>
      <c r="J155" s="69"/>
      <c r="K155" s="68"/>
      <c r="L155" s="69"/>
    </row>
    <row r="156" spans="1:13" x14ac:dyDescent="0.25">
      <c r="A156" s="20" t="str">
        <f>A46</f>
        <v>2.6</v>
      </c>
      <c r="B156" s="43" t="str">
        <f>B46</f>
        <v>Silo</v>
      </c>
      <c r="F156" s="42"/>
      <c r="G156" s="68">
        <f>H51</f>
        <v>0</v>
      </c>
      <c r="H156" s="69"/>
      <c r="I156" s="68" t="e">
        <f>#REF!</f>
        <v>#REF!</v>
      </c>
      <c r="J156" s="69"/>
      <c r="K156" s="68" t="e">
        <f>#REF!</f>
        <v>#REF!</v>
      </c>
      <c r="L156" s="69"/>
    </row>
    <row r="157" spans="1:13" x14ac:dyDescent="0.25">
      <c r="A157" s="20"/>
      <c r="B157" s="43"/>
      <c r="F157" s="42"/>
      <c r="G157" s="68"/>
      <c r="H157" s="69"/>
      <c r="I157" s="68"/>
      <c r="J157" s="69"/>
      <c r="K157" s="68"/>
      <c r="L157" s="69"/>
    </row>
    <row r="158" spans="1:13" x14ac:dyDescent="0.25">
      <c r="A158" s="20" t="str">
        <f>A53</f>
        <v>2.7</v>
      </c>
      <c r="B158" s="43" t="str">
        <f>B53</f>
        <v>Travaux divers</v>
      </c>
      <c r="F158" s="42"/>
      <c r="G158" s="68">
        <f>H56</f>
        <v>0</v>
      </c>
      <c r="H158" s="69"/>
      <c r="I158" s="68" t="e">
        <f>#REF!</f>
        <v>#REF!</v>
      </c>
      <c r="J158" s="69"/>
      <c r="K158" s="68" t="e">
        <f>#REF!</f>
        <v>#REF!</v>
      </c>
      <c r="L158" s="69"/>
    </row>
    <row r="159" spans="1:13" x14ac:dyDescent="0.25">
      <c r="A159" s="20"/>
      <c r="B159" s="43"/>
      <c r="F159" s="42"/>
      <c r="G159" s="68"/>
      <c r="H159" s="69"/>
      <c r="I159" s="68"/>
      <c r="J159" s="69"/>
      <c r="K159" s="68"/>
      <c r="L159" s="69"/>
    </row>
    <row r="160" spans="1:13" x14ac:dyDescent="0.25">
      <c r="A160" s="20" t="str">
        <f>A58</f>
        <v>2.8</v>
      </c>
      <c r="B160" s="43" t="str">
        <f>B58</f>
        <v>Fumisterie</v>
      </c>
      <c r="F160" s="42"/>
      <c r="G160" s="68">
        <f>H71</f>
        <v>0</v>
      </c>
      <c r="H160" s="69"/>
      <c r="I160" s="68" t="e">
        <f>#REF!</f>
        <v>#REF!</v>
      </c>
      <c r="J160" s="69"/>
      <c r="K160" s="68" t="e">
        <f>#REF!</f>
        <v>#REF!</v>
      </c>
      <c r="L160" s="69"/>
    </row>
    <row r="161" spans="1:14" x14ac:dyDescent="0.25">
      <c r="A161" s="20"/>
      <c r="B161" s="43"/>
      <c r="F161" s="42"/>
      <c r="G161" s="68"/>
      <c r="H161" s="69"/>
      <c r="I161" s="68"/>
      <c r="J161" s="69"/>
      <c r="K161" s="68"/>
      <c r="L161" s="69"/>
    </row>
    <row r="162" spans="1:14" x14ac:dyDescent="0.25">
      <c r="A162" s="20" t="str">
        <f>A73</f>
        <v>2.9</v>
      </c>
      <c r="B162" s="43" t="str">
        <f>B73</f>
        <v>Panoplie Hydraulique</v>
      </c>
      <c r="F162" s="42"/>
      <c r="G162" s="68">
        <f>H100</f>
        <v>0</v>
      </c>
      <c r="H162" s="69"/>
      <c r="I162" s="68" t="e">
        <f>#REF!</f>
        <v>#REF!</v>
      </c>
      <c r="J162" s="69"/>
      <c r="K162" s="68" t="e">
        <f>#REF!</f>
        <v>#REF!</v>
      </c>
      <c r="L162" s="69"/>
      <c r="M162" s="44" t="e">
        <f>K162-G162</f>
        <v>#REF!</v>
      </c>
    </row>
    <row r="163" spans="1:14" x14ac:dyDescent="0.25">
      <c r="A163" s="20"/>
      <c r="B163" s="43"/>
      <c r="F163" s="42"/>
      <c r="G163" s="39"/>
      <c r="H163" s="40"/>
      <c r="I163" s="39"/>
      <c r="J163" s="40"/>
      <c r="K163" s="39"/>
      <c r="L163" s="40"/>
      <c r="M163" s="44"/>
    </row>
    <row r="164" spans="1:14" x14ac:dyDescent="0.25">
      <c r="A164" s="20" t="str">
        <f>A102</f>
        <v>2.11</v>
      </c>
      <c r="B164" s="43" t="str">
        <f>B102</f>
        <v>Production d'eau chaude sanitaire</v>
      </c>
      <c r="F164" s="42"/>
      <c r="G164" s="68">
        <f>H111</f>
        <v>0</v>
      </c>
      <c r="H164" s="69"/>
      <c r="I164" s="68" t="e">
        <f>#REF!</f>
        <v>#REF!</v>
      </c>
      <c r="J164" s="69"/>
      <c r="K164" s="68" t="e">
        <f>#REF!</f>
        <v>#REF!</v>
      </c>
      <c r="L164" s="69"/>
      <c r="M164" s="45" t="e">
        <f>K164-G164</f>
        <v>#REF!</v>
      </c>
      <c r="N164" s="4" t="s">
        <v>33</v>
      </c>
    </row>
    <row r="165" spans="1:14" x14ac:dyDescent="0.25">
      <c r="A165" s="20"/>
      <c r="B165" s="43"/>
      <c r="F165" s="42"/>
      <c r="G165" s="39"/>
      <c r="H165" s="40"/>
      <c r="I165" s="39"/>
      <c r="J165" s="40"/>
      <c r="K165" s="39"/>
      <c r="L165" s="40"/>
    </row>
    <row r="166" spans="1:14" x14ac:dyDescent="0.25">
      <c r="A166" s="20" t="str">
        <f>A113</f>
        <v>2.13</v>
      </c>
      <c r="B166" s="43" t="str">
        <f>B113</f>
        <v>Réseaux de chaleur</v>
      </c>
      <c r="F166" s="42"/>
      <c r="G166" s="68">
        <f>H125</f>
        <v>0</v>
      </c>
      <c r="H166" s="69"/>
      <c r="I166" s="68" t="e">
        <f>#REF!</f>
        <v>#REF!</v>
      </c>
      <c r="J166" s="69"/>
      <c r="K166" s="68" t="e">
        <f>#REF!</f>
        <v>#REF!</v>
      </c>
      <c r="L166" s="69"/>
      <c r="M166" s="45" t="e">
        <f t="shared" ref="M166" si="55">K166-G166</f>
        <v>#REF!</v>
      </c>
      <c r="N166" s="4" t="s">
        <v>33</v>
      </c>
    </row>
    <row r="167" spans="1:14" x14ac:dyDescent="0.25">
      <c r="A167" s="20"/>
      <c r="B167" s="43"/>
      <c r="F167" s="42"/>
      <c r="G167" s="39"/>
      <c r="H167" s="40"/>
      <c r="I167" s="39"/>
      <c r="J167" s="40"/>
      <c r="K167" s="39"/>
      <c r="L167" s="40"/>
    </row>
    <row r="168" spans="1:14" x14ac:dyDescent="0.25">
      <c r="A168" s="20" t="str">
        <f>A127</f>
        <v>2.13</v>
      </c>
      <c r="B168" s="43" t="str">
        <f>B127</f>
        <v>Sous-station maison de santée</v>
      </c>
      <c r="F168" s="42"/>
      <c r="G168" s="68">
        <f>H133</f>
        <v>0</v>
      </c>
      <c r="H168" s="69"/>
      <c r="I168" s="68" t="e">
        <f>#REF!</f>
        <v>#REF!</v>
      </c>
      <c r="J168" s="69"/>
      <c r="K168" s="68" t="e">
        <f>#REF!</f>
        <v>#REF!</v>
      </c>
      <c r="L168" s="69"/>
      <c r="M168" s="45" t="e">
        <f t="shared" ref="M168" si="56">K168-G168</f>
        <v>#REF!</v>
      </c>
      <c r="N168" s="4" t="s">
        <v>33</v>
      </c>
    </row>
    <row r="169" spans="1:14" x14ac:dyDescent="0.25">
      <c r="A169" s="20"/>
      <c r="B169" s="43"/>
      <c r="F169" s="42"/>
      <c r="G169" s="39"/>
      <c r="H169" s="40"/>
      <c r="I169" s="39"/>
      <c r="J169" s="40"/>
      <c r="K169" s="39"/>
      <c r="L169" s="40"/>
    </row>
    <row r="170" spans="1:14" x14ac:dyDescent="0.25">
      <c r="A170" s="20" t="str">
        <f>A135</f>
        <v>2.14</v>
      </c>
      <c r="B170" s="43" t="str">
        <f>B135</f>
        <v>Réserve en cas d'imprévu</v>
      </c>
      <c r="F170" s="42"/>
      <c r="G170" s="68">
        <f>H138</f>
        <v>0</v>
      </c>
      <c r="H170" s="69"/>
      <c r="I170" s="68" t="e">
        <f>#REF!</f>
        <v>#REF!</v>
      </c>
      <c r="J170" s="69"/>
      <c r="K170" s="68" t="e">
        <f>#REF!</f>
        <v>#REF!</v>
      </c>
      <c r="L170" s="69"/>
      <c r="M170" s="45" t="e">
        <f t="shared" ref="M170" si="57">K170-G170</f>
        <v>#REF!</v>
      </c>
      <c r="N170" s="4" t="s">
        <v>33</v>
      </c>
    </row>
    <row r="171" spans="1:14" x14ac:dyDescent="0.25">
      <c r="A171" s="20"/>
      <c r="B171" s="43"/>
      <c r="F171" s="42"/>
      <c r="G171" s="39"/>
      <c r="H171" s="40"/>
      <c r="I171" s="39"/>
      <c r="J171" s="40"/>
      <c r="K171" s="39"/>
      <c r="L171" s="40"/>
    </row>
    <row r="172" spans="1:14" x14ac:dyDescent="0.25">
      <c r="A172" s="46"/>
      <c r="B172" s="47"/>
      <c r="C172" s="48"/>
      <c r="D172" s="48"/>
      <c r="E172" s="48"/>
      <c r="F172" s="49"/>
      <c r="G172" s="50"/>
      <c r="H172" s="51"/>
      <c r="I172" s="50"/>
      <c r="J172" s="51"/>
      <c r="K172" s="50"/>
      <c r="L172" s="51"/>
    </row>
    <row r="173" spans="1:14" ht="29.25" customHeight="1" x14ac:dyDescent="0.25">
      <c r="A173" s="33"/>
      <c r="B173" s="72" t="s">
        <v>34</v>
      </c>
      <c r="C173" s="72"/>
      <c r="D173" s="72"/>
      <c r="E173" s="72"/>
      <c r="F173" s="73"/>
      <c r="G173" s="74">
        <f>SUM(G150:H172)</f>
        <v>0</v>
      </c>
      <c r="H173" s="75"/>
      <c r="I173" s="74" t="e">
        <f>SUM(I152:J165)</f>
        <v>#REF!</v>
      </c>
      <c r="J173" s="75"/>
      <c r="K173" s="74" t="e">
        <f>SUM(K152:L165)</f>
        <v>#REF!</v>
      </c>
      <c r="L173" s="75"/>
    </row>
    <row r="174" spans="1:14" ht="15.6" x14ac:dyDescent="0.25">
      <c r="A174" s="33"/>
      <c r="B174" s="72" t="s">
        <v>133</v>
      </c>
      <c r="C174" s="72"/>
      <c r="D174" s="72"/>
      <c r="E174" s="72"/>
      <c r="F174" s="73"/>
      <c r="G174" s="74">
        <f>G173*0.2</f>
        <v>0</v>
      </c>
      <c r="H174" s="75"/>
      <c r="I174" s="74" t="e">
        <f>I173*0.07</f>
        <v>#REF!</v>
      </c>
      <c r="J174" s="75"/>
      <c r="K174" s="74" t="e">
        <f>K173*0.07</f>
        <v>#REF!</v>
      </c>
      <c r="L174" s="75"/>
    </row>
    <row r="175" spans="1:14" ht="33" customHeight="1" x14ac:dyDescent="0.25">
      <c r="A175" s="33"/>
      <c r="B175" s="72" t="s">
        <v>35</v>
      </c>
      <c r="C175" s="72"/>
      <c r="D175" s="72"/>
      <c r="E175" s="72"/>
      <c r="F175" s="73"/>
      <c r="G175" s="74">
        <f>G173+G174</f>
        <v>0</v>
      </c>
      <c r="H175" s="75"/>
      <c r="I175" s="74" t="e">
        <f>I173+I174</f>
        <v>#REF!</v>
      </c>
      <c r="J175" s="75"/>
      <c r="K175" s="74" t="e">
        <f>K173+K174</f>
        <v>#REF!</v>
      </c>
      <c r="L175" s="75"/>
    </row>
    <row r="178" spans="1:18" outlineLevel="1" x14ac:dyDescent="0.25">
      <c r="A178" s="1"/>
      <c r="B178" s="80" t="s">
        <v>130</v>
      </c>
      <c r="C178" s="1"/>
      <c r="D178" s="1"/>
      <c r="E178" s="1"/>
      <c r="F178" s="81"/>
      <c r="G178" s="82"/>
      <c r="H178" s="82"/>
      <c r="I178" s="63"/>
      <c r="J178" s="63"/>
      <c r="K178" s="63"/>
      <c r="L178" s="63"/>
    </row>
    <row r="179" spans="1:18" outlineLevel="1" x14ac:dyDescent="0.25">
      <c r="A179" s="64" t="s">
        <v>128</v>
      </c>
      <c r="B179" s="16" t="s">
        <v>132</v>
      </c>
      <c r="C179" s="20"/>
      <c r="D179" s="20"/>
      <c r="E179" s="20"/>
      <c r="F179" s="22"/>
      <c r="G179" s="25"/>
      <c r="H179" s="25"/>
      <c r="I179" s="63"/>
      <c r="J179" s="63"/>
      <c r="K179" s="63"/>
      <c r="L179" s="63"/>
    </row>
    <row r="180" spans="1:18" outlineLevel="1" x14ac:dyDescent="0.25">
      <c r="A180" s="20"/>
      <c r="B180" s="26" t="s">
        <v>81</v>
      </c>
      <c r="C180" s="20" t="s">
        <v>15</v>
      </c>
      <c r="D180" s="20">
        <v>1</v>
      </c>
      <c r="E180" s="20"/>
      <c r="F180" s="22">
        <f>D180</f>
        <v>1</v>
      </c>
      <c r="G180" s="25"/>
      <c r="H180" s="25">
        <f>G180*D180</f>
        <v>0</v>
      </c>
      <c r="I180" s="23">
        <v>6540</v>
      </c>
      <c r="J180" s="23">
        <f>I180*F180</f>
        <v>6540</v>
      </c>
      <c r="K180" s="23">
        <v>6540</v>
      </c>
      <c r="L180" s="23">
        <f>K180*F180</f>
        <v>6540</v>
      </c>
      <c r="M180" s="23">
        <v>4270</v>
      </c>
      <c r="N180" s="23">
        <f>M180*F180</f>
        <v>4270</v>
      </c>
      <c r="O180" s="23">
        <v>4270</v>
      </c>
      <c r="P180" s="23">
        <f>O180*F180</f>
        <v>4270</v>
      </c>
      <c r="Q180" s="23">
        <f>2350+1020+364+340</f>
        <v>4074</v>
      </c>
      <c r="R180" s="23">
        <f>Q180*F180</f>
        <v>4074</v>
      </c>
    </row>
    <row r="181" spans="1:18" outlineLevel="1" x14ac:dyDescent="0.25">
      <c r="A181" s="20"/>
      <c r="B181" s="26" t="s">
        <v>110</v>
      </c>
      <c r="C181" s="20" t="s">
        <v>15</v>
      </c>
      <c r="D181" s="20">
        <v>1</v>
      </c>
      <c r="E181" s="20"/>
      <c r="F181" s="22">
        <f t="shared" ref="F181:F185" si="58">D181</f>
        <v>1</v>
      </c>
      <c r="G181" s="25"/>
      <c r="H181" s="25">
        <f t="shared" ref="H181:H185" si="59">G181*D181</f>
        <v>0</v>
      </c>
      <c r="I181" s="23">
        <v>6540</v>
      </c>
      <c r="J181" s="23">
        <f t="shared" ref="J181:J184" si="60">I181*F181</f>
        <v>6540</v>
      </c>
      <c r="K181" s="23">
        <v>6540</v>
      </c>
      <c r="L181" s="23">
        <f t="shared" ref="L181:L184" si="61">K181*F181</f>
        <v>6540</v>
      </c>
      <c r="M181" s="23">
        <v>4270</v>
      </c>
      <c r="N181" s="23">
        <f t="shared" ref="N181:N184" si="62">M181*F181</f>
        <v>4270</v>
      </c>
      <c r="O181" s="23">
        <v>4270</v>
      </c>
      <c r="P181" s="23">
        <f t="shared" ref="P181:P184" si="63">O181*F181</f>
        <v>4270</v>
      </c>
      <c r="Q181" s="23">
        <f>2350+1020+364+340</f>
        <v>4074</v>
      </c>
      <c r="R181" s="23">
        <f t="shared" ref="R181:R184" si="64">Q181*F181</f>
        <v>4074</v>
      </c>
    </row>
    <row r="182" spans="1:18" outlineLevel="1" x14ac:dyDescent="0.25">
      <c r="A182" s="20"/>
      <c r="B182" s="26" t="s">
        <v>131</v>
      </c>
      <c r="C182" s="20" t="s">
        <v>15</v>
      </c>
      <c r="D182" s="20">
        <v>7</v>
      </c>
      <c r="E182" s="20"/>
      <c r="F182" s="22">
        <f t="shared" ref="F182" si="65">D182</f>
        <v>7</v>
      </c>
      <c r="G182" s="25"/>
      <c r="H182" s="25">
        <f t="shared" ref="H182" si="66">G182*D182</f>
        <v>0</v>
      </c>
      <c r="I182" s="23">
        <v>270</v>
      </c>
      <c r="J182" s="23">
        <f t="shared" ref="J182" si="67">I182*F182</f>
        <v>1890</v>
      </c>
      <c r="K182" s="23">
        <v>270</v>
      </c>
      <c r="L182" s="23">
        <f t="shared" ref="L182" si="68">K182*F182</f>
        <v>1890</v>
      </c>
      <c r="M182" s="23">
        <v>118</v>
      </c>
      <c r="N182" s="23">
        <f t="shared" ref="N182" si="69">M182*F182</f>
        <v>826</v>
      </c>
      <c r="O182" s="23">
        <v>118</v>
      </c>
      <c r="P182" s="23">
        <f t="shared" ref="P182" si="70">O182*F182</f>
        <v>826</v>
      </c>
      <c r="Q182" s="23">
        <v>265</v>
      </c>
      <c r="R182" s="23">
        <f t="shared" ref="R182" si="71">Q182*F182</f>
        <v>1855</v>
      </c>
    </row>
    <row r="183" spans="1:18" outlineLevel="1" x14ac:dyDescent="0.25">
      <c r="A183" s="20"/>
      <c r="B183" s="26" t="s">
        <v>41</v>
      </c>
      <c r="C183" s="20" t="s">
        <v>15</v>
      </c>
      <c r="D183" s="20">
        <v>2</v>
      </c>
      <c r="E183" s="20"/>
      <c r="F183" s="22">
        <f t="shared" si="58"/>
        <v>2</v>
      </c>
      <c r="G183" s="25"/>
      <c r="H183" s="25">
        <f t="shared" si="59"/>
        <v>0</v>
      </c>
      <c r="I183" s="23">
        <v>270</v>
      </c>
      <c r="J183" s="23">
        <f t="shared" si="60"/>
        <v>540</v>
      </c>
      <c r="K183" s="23">
        <v>270</v>
      </c>
      <c r="L183" s="23">
        <f t="shared" si="61"/>
        <v>540</v>
      </c>
      <c r="M183" s="23">
        <v>118</v>
      </c>
      <c r="N183" s="23">
        <f t="shared" si="62"/>
        <v>236</v>
      </c>
      <c r="O183" s="23">
        <v>118</v>
      </c>
      <c r="P183" s="23">
        <f t="shared" si="63"/>
        <v>236</v>
      </c>
      <c r="Q183" s="23">
        <v>265</v>
      </c>
      <c r="R183" s="23">
        <f t="shared" si="64"/>
        <v>530</v>
      </c>
    </row>
    <row r="184" spans="1:18" outlineLevel="1" x14ac:dyDescent="0.25">
      <c r="A184" s="20"/>
      <c r="B184" s="26" t="s">
        <v>80</v>
      </c>
      <c r="C184" s="20" t="s">
        <v>15</v>
      </c>
      <c r="D184" s="20">
        <v>1</v>
      </c>
      <c r="E184" s="20"/>
      <c r="F184" s="22">
        <f t="shared" si="58"/>
        <v>1</v>
      </c>
      <c r="G184" s="25"/>
      <c r="H184" s="25">
        <f t="shared" si="59"/>
        <v>0</v>
      </c>
      <c r="I184" s="23">
        <v>270</v>
      </c>
      <c r="J184" s="23">
        <f t="shared" si="60"/>
        <v>270</v>
      </c>
      <c r="K184" s="23">
        <v>270</v>
      </c>
      <c r="L184" s="23">
        <f t="shared" si="61"/>
        <v>270</v>
      </c>
      <c r="M184" s="23">
        <v>118</v>
      </c>
      <c r="N184" s="23">
        <f t="shared" si="62"/>
        <v>118</v>
      </c>
      <c r="O184" s="23">
        <v>118</v>
      </c>
      <c r="P184" s="23">
        <f t="shared" si="63"/>
        <v>118</v>
      </c>
      <c r="Q184" s="23">
        <v>265</v>
      </c>
      <c r="R184" s="23">
        <f t="shared" si="64"/>
        <v>265</v>
      </c>
    </row>
    <row r="185" spans="1:18" outlineLevel="1" x14ac:dyDescent="0.25">
      <c r="A185" s="20"/>
      <c r="B185" s="58" t="s">
        <v>84</v>
      </c>
      <c r="C185" s="20" t="s">
        <v>23</v>
      </c>
      <c r="D185" s="20">
        <v>1</v>
      </c>
      <c r="E185" s="20"/>
      <c r="F185" s="22">
        <f t="shared" si="58"/>
        <v>1</v>
      </c>
      <c r="G185" s="25"/>
      <c r="H185" s="25">
        <f t="shared" si="59"/>
        <v>0</v>
      </c>
      <c r="I185" s="30"/>
      <c r="J185" s="30"/>
      <c r="K185" s="30"/>
      <c r="L185" s="30"/>
      <c r="M185" s="30"/>
      <c r="N185" s="30"/>
      <c r="O185" s="30"/>
      <c r="P185" s="30"/>
      <c r="Q185" s="30"/>
      <c r="R185" s="30"/>
    </row>
    <row r="186" spans="1:18" outlineLevel="1" x14ac:dyDescent="0.25">
      <c r="A186" s="20"/>
      <c r="B186" s="77"/>
      <c r="C186" s="46"/>
      <c r="D186" s="46"/>
      <c r="E186" s="46"/>
      <c r="F186" s="78"/>
      <c r="G186" s="79"/>
      <c r="H186" s="79"/>
      <c r="I186" s="30"/>
      <c r="J186" s="30"/>
      <c r="K186" s="30"/>
      <c r="L186" s="30"/>
      <c r="M186" s="30"/>
      <c r="N186" s="30"/>
      <c r="O186" s="30"/>
      <c r="P186" s="30"/>
      <c r="Q186" s="30"/>
      <c r="R186" s="30"/>
    </row>
    <row r="187" spans="1:18" outlineLevel="1" x14ac:dyDescent="0.25">
      <c r="A187" s="46"/>
      <c r="B187" s="65" t="s">
        <v>134</v>
      </c>
      <c r="C187" s="66"/>
      <c r="D187" s="66"/>
      <c r="E187" s="27"/>
      <c r="F187" s="27"/>
      <c r="G187" s="28"/>
      <c r="H187" s="28">
        <f>SUBTOTAL(9,H180:H185)</f>
        <v>0</v>
      </c>
      <c r="I187" s="28"/>
      <c r="J187" s="28">
        <f ca="1">SUBTOTAL(9,J65:J184)</f>
        <v>27830</v>
      </c>
      <c r="K187" s="28"/>
      <c r="L187" s="28">
        <f ca="1">SUBTOTAL(9,L65:L184)</f>
        <v>27830</v>
      </c>
    </row>
  </sheetData>
  <mergeCells count="81">
    <mergeCell ref="G155:H155"/>
    <mergeCell ref="I155:J155"/>
    <mergeCell ref="K155:L155"/>
    <mergeCell ref="G151:H151"/>
    <mergeCell ref="I151:J151"/>
    <mergeCell ref="K151:L151"/>
    <mergeCell ref="G154:H154"/>
    <mergeCell ref="I154:J154"/>
    <mergeCell ref="K154:L154"/>
    <mergeCell ref="G158:H158"/>
    <mergeCell ref="I158:J158"/>
    <mergeCell ref="K158:L158"/>
    <mergeCell ref="G159:H159"/>
    <mergeCell ref="I159:J159"/>
    <mergeCell ref="K159:L159"/>
    <mergeCell ref="B174:F174"/>
    <mergeCell ref="G174:H174"/>
    <mergeCell ref="I174:J174"/>
    <mergeCell ref="K174:L174"/>
    <mergeCell ref="G166:H166"/>
    <mergeCell ref="I166:J166"/>
    <mergeCell ref="K166:L166"/>
    <mergeCell ref="G168:H168"/>
    <mergeCell ref="I168:J168"/>
    <mergeCell ref="K168:L168"/>
    <mergeCell ref="B175:F175"/>
    <mergeCell ref="G175:H175"/>
    <mergeCell ref="I175:J175"/>
    <mergeCell ref="K175:L175"/>
    <mergeCell ref="G170:H170"/>
    <mergeCell ref="I170:J170"/>
    <mergeCell ref="K170:L170"/>
    <mergeCell ref="B173:F173"/>
    <mergeCell ref="G173:H173"/>
    <mergeCell ref="I173:J173"/>
    <mergeCell ref="K173:L173"/>
    <mergeCell ref="G162:H162"/>
    <mergeCell ref="I162:J162"/>
    <mergeCell ref="K162:L162"/>
    <mergeCell ref="G164:H164"/>
    <mergeCell ref="I164:J164"/>
    <mergeCell ref="K164:L164"/>
    <mergeCell ref="G156:H156"/>
    <mergeCell ref="I156:J156"/>
    <mergeCell ref="K156:L156"/>
    <mergeCell ref="G157:H157"/>
    <mergeCell ref="I157:J157"/>
    <mergeCell ref="K157:L157"/>
    <mergeCell ref="G160:H160"/>
    <mergeCell ref="I160:J160"/>
    <mergeCell ref="K160:L160"/>
    <mergeCell ref="G161:H161"/>
    <mergeCell ref="I161:J161"/>
    <mergeCell ref="K161:L161"/>
    <mergeCell ref="G153:H153"/>
    <mergeCell ref="I153:J153"/>
    <mergeCell ref="K153:L153"/>
    <mergeCell ref="B133:D133"/>
    <mergeCell ref="B138:D138"/>
    <mergeCell ref="G146:H146"/>
    <mergeCell ref="I146:J146"/>
    <mergeCell ref="K146:L146"/>
    <mergeCell ref="I148:J148"/>
    <mergeCell ref="K148:L148"/>
    <mergeCell ref="G152:H152"/>
    <mergeCell ref="I152:J152"/>
    <mergeCell ref="K152:L152"/>
    <mergeCell ref="G150:H150"/>
    <mergeCell ref="I150:J150"/>
    <mergeCell ref="K150:L150"/>
    <mergeCell ref="B125:D125"/>
    <mergeCell ref="A3:H3"/>
    <mergeCell ref="B56:D56"/>
    <mergeCell ref="B71:D71"/>
    <mergeCell ref="B100:D100"/>
    <mergeCell ref="B33:D33"/>
    <mergeCell ref="B12:D12"/>
    <mergeCell ref="B51:D51"/>
    <mergeCell ref="B44:D44"/>
    <mergeCell ref="B187:D187"/>
    <mergeCell ref="B111:D111"/>
  </mergeCells>
  <pageMargins left="0.39370078740157483" right="0.35433070866141736" top="0.74803149606299213" bottom="0.74803149606299213" header="0.31496062992125984" footer="0.19685039370078741"/>
  <pageSetup paperSize="9" orientation="portrait" r:id="rId1"/>
  <headerFooter>
    <oddHeader>&amp;LChaufferie Cunlhat&amp;RLOT : CHAUFFAGE - VENTILATION - PLOMBERIE  - SANITAIRE</oddHeader>
    <oddFooter>&amp;LBET Qui Plus Est
Av. de la gare - 43160 LA CHAISE DIEU&amp;R&amp;P/&amp;N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Chaufferie Ecole </vt:lpstr>
      <vt:lpstr>'Chaufferie Ecole 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champouillon</dc:creator>
  <cp:lastModifiedBy>Samuel champouillon</cp:lastModifiedBy>
  <cp:lastPrinted>2024-03-13T11:01:12Z</cp:lastPrinted>
  <dcterms:created xsi:type="dcterms:W3CDTF">2024-03-13T08:57:05Z</dcterms:created>
  <dcterms:modified xsi:type="dcterms:W3CDTF">2024-05-06T16:33:47Z</dcterms:modified>
</cp:coreProperties>
</file>